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hopf\OneDrive\Documents\CSH\zSoutheastWork\FHFC\Needs Assmt\Report\Final High Rez Report\"/>
    </mc:Choice>
  </mc:AlternateContent>
  <xr:revisionPtr revIDLastSave="0" documentId="13_ncr:1_{B6149ACE-6512-4B06-93D3-229B142ED1C8}" xr6:coauthVersionLast="47" xr6:coauthVersionMax="47" xr10:uidLastSave="{00000000-0000-0000-0000-000000000000}"/>
  <bookViews>
    <workbookView xWindow="60" yWindow="270" windowWidth="28275" windowHeight="17280" xr2:uid="{00000000-000D-0000-FFFF-FFFF00000000}"/>
  </bookViews>
  <sheets>
    <sheet name="Table Key" sheetId="17" r:id="rId1"/>
    <sheet name="1a - Chronic Homelessness" sheetId="1" r:id="rId2"/>
    <sheet name="1b -NonChronic Homelessness" sheetId="2" r:id="rId3"/>
    <sheet name="1c -Homeless Families" sheetId="3" r:id="rId4"/>
    <sheet name="1d - Doubled Up Hotels Motels" sheetId="6" r:id="rId5"/>
    <sheet name="1e - Prison Exits" sheetId="4" r:id="rId6"/>
    <sheet name="1f - SAMHSA &amp; Baker" sheetId="11" r:id="rId7"/>
    <sheet name="2a -Adults with IDD" sheetId="8" r:id="rId8"/>
    <sheet name="2b - Domestic Violence" sheetId="7" r:id="rId9"/>
    <sheet name="2c - Child Welfare Families" sheetId="10" r:id="rId10"/>
    <sheet name="2d - Child Welfare Youth" sheetId="5" r:id="rId11"/>
    <sheet name="2e - SSI SSDI VASH" sheetId="9" r:id="rId12"/>
    <sheet name="3a - Regional Need Totals" sheetId="12" r:id="rId13"/>
    <sheet name="4a - Annual Op Costs and Assist" sheetId="15" r:id="rId14"/>
    <sheet name="4b -Operating Cost Calculations" sheetId="13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2" l="1"/>
  <c r="H16" i="12"/>
  <c r="H15" i="12"/>
  <c r="H14" i="12"/>
  <c r="H13" i="12"/>
  <c r="H9" i="12"/>
  <c r="H8" i="12"/>
  <c r="H7" i="12"/>
  <c r="H6" i="12"/>
  <c r="H5" i="12"/>
  <c r="O27" i="12"/>
  <c r="N27" i="12"/>
  <c r="M27" i="12"/>
  <c r="L27" i="12"/>
  <c r="K27" i="12"/>
  <c r="J27" i="12"/>
  <c r="H35" i="12"/>
  <c r="H34" i="12"/>
  <c r="H33" i="12"/>
  <c r="H32" i="12"/>
  <c r="H31" i="12"/>
  <c r="H26" i="12"/>
  <c r="H25" i="12"/>
  <c r="H24" i="12"/>
  <c r="H27" i="12" s="1"/>
  <c r="H23" i="12"/>
  <c r="G27" i="12"/>
  <c r="F27" i="12"/>
  <c r="E27" i="12"/>
  <c r="D27" i="12"/>
  <c r="C27" i="12"/>
  <c r="O35" i="12"/>
  <c r="O34" i="12"/>
  <c r="O33" i="12"/>
  <c r="O32" i="12"/>
  <c r="O31" i="12"/>
  <c r="O26" i="12"/>
  <c r="O25" i="12"/>
  <c r="O24" i="12"/>
  <c r="O23" i="12"/>
  <c r="O17" i="12"/>
  <c r="O16" i="12"/>
  <c r="O15" i="12"/>
  <c r="O14" i="12"/>
  <c r="O13" i="12"/>
  <c r="O9" i="12"/>
  <c r="O8" i="12"/>
  <c r="O7" i="12"/>
  <c r="O6" i="12"/>
  <c r="O5" i="12"/>
  <c r="O13" i="15"/>
  <c r="O12" i="15"/>
  <c r="O11" i="15"/>
  <c r="O10" i="15"/>
  <c r="O9" i="15"/>
  <c r="H13" i="15"/>
  <c r="H12" i="15"/>
  <c r="H11" i="15"/>
  <c r="H10" i="15"/>
  <c r="H9" i="15"/>
  <c r="H23" i="15"/>
  <c r="H22" i="15"/>
  <c r="H21" i="15"/>
  <c r="H20" i="15"/>
  <c r="J81" i="9"/>
  <c r="I81" i="9"/>
  <c r="H81" i="9"/>
  <c r="G81" i="9"/>
  <c r="F81" i="9"/>
  <c r="E81" i="9"/>
  <c r="D81" i="9"/>
  <c r="D24" i="15"/>
  <c r="E24" i="15"/>
  <c r="F24" i="15"/>
  <c r="G24" i="15"/>
  <c r="C24" i="15"/>
  <c r="H24" i="15" l="1"/>
  <c r="AF21" i="13"/>
  <c r="AD22" i="13"/>
  <c r="AD38" i="13"/>
  <c r="Z40" i="13"/>
  <c r="AD42" i="13"/>
  <c r="AF57" i="13"/>
  <c r="AH60" i="13"/>
  <c r="AF61" i="13"/>
  <c r="AB75" i="13"/>
  <c r="AE75" i="13"/>
  <c r="AG75" i="13"/>
  <c r="AA63" i="13"/>
  <c r="AG60" i="13"/>
  <c r="AG40" i="13"/>
  <c r="AG36" i="13"/>
  <c r="AA19" i="13"/>
  <c r="AE17" i="13"/>
  <c r="AA15" i="13"/>
  <c r="Z75" i="13"/>
  <c r="Y75" i="13"/>
  <c r="N75" i="13"/>
  <c r="AH75" i="13" s="1"/>
  <c r="M75" i="13"/>
  <c r="L75" i="13"/>
  <c r="AA75" i="13" s="1"/>
  <c r="K75" i="13"/>
  <c r="J75" i="13"/>
  <c r="AD75" i="13" s="1"/>
  <c r="C75" i="13"/>
  <c r="B75" i="13"/>
  <c r="AE74" i="13"/>
  <c r="Z74" i="13"/>
  <c r="N74" i="13"/>
  <c r="AC74" i="13" s="1"/>
  <c r="M74" i="13"/>
  <c r="AB74" i="13" s="1"/>
  <c r="L74" i="13"/>
  <c r="AF74" i="13" s="1"/>
  <c r="K74" i="13"/>
  <c r="J74" i="13"/>
  <c r="Y74" i="13" s="1"/>
  <c r="C74" i="13"/>
  <c r="B74" i="13"/>
  <c r="AG73" i="13"/>
  <c r="N73" i="13"/>
  <c r="AH73" i="13" s="1"/>
  <c r="M73" i="13"/>
  <c r="AB73" i="13" s="1"/>
  <c r="L73" i="13"/>
  <c r="AA73" i="13" s="1"/>
  <c r="K73" i="13"/>
  <c r="Z73" i="13" s="1"/>
  <c r="J73" i="13"/>
  <c r="AD73" i="13" s="1"/>
  <c r="C73" i="13"/>
  <c r="B73" i="13"/>
  <c r="AD72" i="13"/>
  <c r="AF72" i="13"/>
  <c r="AC72" i="13"/>
  <c r="AB72" i="13"/>
  <c r="AA72" i="13"/>
  <c r="N72" i="13"/>
  <c r="M72" i="13"/>
  <c r="AG72" i="13" s="1"/>
  <c r="L72" i="13"/>
  <c r="K72" i="13"/>
  <c r="AE72" i="13" s="1"/>
  <c r="J72" i="13"/>
  <c r="Y72" i="13" s="1"/>
  <c r="C72" i="13"/>
  <c r="B72" i="13"/>
  <c r="AH71" i="13"/>
  <c r="AG71" i="13"/>
  <c r="AF71" i="13"/>
  <c r="AE71" i="13"/>
  <c r="N71" i="13"/>
  <c r="AC71" i="13" s="1"/>
  <c r="M71" i="13"/>
  <c r="AB71" i="13" s="1"/>
  <c r="L71" i="13"/>
  <c r="AA71" i="13" s="1"/>
  <c r="K71" i="13"/>
  <c r="Z71" i="13" s="1"/>
  <c r="J71" i="13"/>
  <c r="Y71" i="13" s="1"/>
  <c r="C71" i="13"/>
  <c r="B71" i="13"/>
  <c r="AH70" i="13"/>
  <c r="AE70" i="13"/>
  <c r="Z70" i="13"/>
  <c r="N70" i="13"/>
  <c r="AC70" i="13" s="1"/>
  <c r="M70" i="13"/>
  <c r="AB70" i="13" s="1"/>
  <c r="L70" i="13"/>
  <c r="AA70" i="13" s="1"/>
  <c r="K70" i="13"/>
  <c r="J70" i="13"/>
  <c r="Y70" i="13" s="1"/>
  <c r="C70" i="13"/>
  <c r="B70" i="13"/>
  <c r="AG69" i="13"/>
  <c r="AD69" i="13"/>
  <c r="AC69" i="13"/>
  <c r="AB69" i="13"/>
  <c r="Z69" i="13"/>
  <c r="Y69" i="13"/>
  <c r="N69" i="13"/>
  <c r="AH69" i="13" s="1"/>
  <c r="M69" i="13"/>
  <c r="L69" i="13"/>
  <c r="AF69" i="13" s="1"/>
  <c r="K69" i="13"/>
  <c r="AE69" i="13" s="1"/>
  <c r="J69" i="13"/>
  <c r="C69" i="13"/>
  <c r="B69" i="13"/>
  <c r="N68" i="13"/>
  <c r="AH68" i="13" s="1"/>
  <c r="M68" i="13"/>
  <c r="AB68" i="13" s="1"/>
  <c r="L68" i="13"/>
  <c r="AA68" i="13" s="1"/>
  <c r="K68" i="13"/>
  <c r="Z68" i="13" s="1"/>
  <c r="J68" i="13"/>
  <c r="AD68" i="13" s="1"/>
  <c r="C68" i="13"/>
  <c r="B68" i="13"/>
  <c r="AE67" i="13"/>
  <c r="AB67" i="13"/>
  <c r="N67" i="13"/>
  <c r="M67" i="13"/>
  <c r="AG67" i="13" s="1"/>
  <c r="L67" i="13"/>
  <c r="AF67" i="13" s="1"/>
  <c r="K67" i="13"/>
  <c r="Z67" i="13" s="1"/>
  <c r="J67" i="13"/>
  <c r="AD67" i="13" s="1"/>
  <c r="C67" i="13"/>
  <c r="B67" i="13"/>
  <c r="AG66" i="13"/>
  <c r="AB66" i="13"/>
  <c r="AH66" i="13"/>
  <c r="AF66" i="13"/>
  <c r="AC66" i="13"/>
  <c r="AA66" i="13"/>
  <c r="N66" i="13"/>
  <c r="M66" i="13"/>
  <c r="L66" i="13"/>
  <c r="K66" i="13"/>
  <c r="AE66" i="13" s="1"/>
  <c r="J66" i="13"/>
  <c r="Y66" i="13" s="1"/>
  <c r="C66" i="13"/>
  <c r="B66" i="13"/>
  <c r="AG65" i="13"/>
  <c r="AB65" i="13"/>
  <c r="AD65" i="13"/>
  <c r="AA65" i="13"/>
  <c r="Z65" i="13"/>
  <c r="N65" i="13"/>
  <c r="AH65" i="13" s="1"/>
  <c r="M65" i="13"/>
  <c r="L65" i="13"/>
  <c r="K65" i="13"/>
  <c r="J65" i="13"/>
  <c r="Y65" i="13" s="1"/>
  <c r="C65" i="13"/>
  <c r="B65" i="13"/>
  <c r="AE64" i="13"/>
  <c r="AB64" i="13"/>
  <c r="AF64" i="13"/>
  <c r="AD64" i="13"/>
  <c r="AC64" i="13"/>
  <c r="Y64" i="13"/>
  <c r="N64" i="13"/>
  <c r="M64" i="13"/>
  <c r="AG64" i="13" s="1"/>
  <c r="L64" i="13"/>
  <c r="AA64" i="13" s="1"/>
  <c r="K64" i="13"/>
  <c r="Z64" i="13" s="1"/>
  <c r="J64" i="13"/>
  <c r="C64" i="13"/>
  <c r="B64" i="13"/>
  <c r="AH63" i="13"/>
  <c r="AF63" i="13"/>
  <c r="AE63" i="13"/>
  <c r="AC63" i="13"/>
  <c r="Z63" i="13"/>
  <c r="AG63" i="13"/>
  <c r="N63" i="13"/>
  <c r="M63" i="13"/>
  <c r="AB63" i="13" s="1"/>
  <c r="L63" i="13"/>
  <c r="K63" i="13"/>
  <c r="J63" i="13"/>
  <c r="Y63" i="13" s="1"/>
  <c r="C63" i="13"/>
  <c r="B63" i="13"/>
  <c r="Z62" i="13"/>
  <c r="AE62" i="13"/>
  <c r="Y62" i="13"/>
  <c r="N62" i="13"/>
  <c r="AH62" i="13" s="1"/>
  <c r="M62" i="13"/>
  <c r="L62" i="13"/>
  <c r="AA62" i="13" s="1"/>
  <c r="K62" i="13"/>
  <c r="J62" i="13"/>
  <c r="AD62" i="13" s="1"/>
  <c r="C62" i="13"/>
  <c r="B62" i="13"/>
  <c r="Y61" i="13"/>
  <c r="N61" i="13"/>
  <c r="AC61" i="13" s="1"/>
  <c r="M61" i="13"/>
  <c r="AG61" i="13" s="1"/>
  <c r="L61" i="13"/>
  <c r="AA61" i="13" s="1"/>
  <c r="K61" i="13"/>
  <c r="AE61" i="13" s="1"/>
  <c r="J61" i="13"/>
  <c r="AD61" i="13" s="1"/>
  <c r="C61" i="13"/>
  <c r="B61" i="13"/>
  <c r="AF60" i="13"/>
  <c r="AC60" i="13"/>
  <c r="AB60" i="13"/>
  <c r="N60" i="13"/>
  <c r="M60" i="13"/>
  <c r="L60" i="13"/>
  <c r="AA60" i="13" s="1"/>
  <c r="K60" i="13"/>
  <c r="J60" i="13"/>
  <c r="Y60" i="13" s="1"/>
  <c r="C60" i="13"/>
  <c r="B60" i="13"/>
  <c r="AD59" i="13"/>
  <c r="Y59" i="13"/>
  <c r="AE59" i="13"/>
  <c r="N59" i="13"/>
  <c r="AH59" i="13" s="1"/>
  <c r="M59" i="13"/>
  <c r="L59" i="13"/>
  <c r="AA59" i="13" s="1"/>
  <c r="K59" i="13"/>
  <c r="Z59" i="13" s="1"/>
  <c r="J59" i="13"/>
  <c r="C59" i="13"/>
  <c r="B59" i="13"/>
  <c r="AG58" i="13"/>
  <c r="AE58" i="13"/>
  <c r="AB58" i="13"/>
  <c r="Y58" i="13"/>
  <c r="AH58" i="13"/>
  <c r="Z58" i="13"/>
  <c r="N58" i="13"/>
  <c r="AC58" i="13" s="1"/>
  <c r="M58" i="13"/>
  <c r="L58" i="13"/>
  <c r="AF58" i="13" s="1"/>
  <c r="K58" i="13"/>
  <c r="J58" i="13"/>
  <c r="AD58" i="13" s="1"/>
  <c r="C58" i="13"/>
  <c r="B58" i="13"/>
  <c r="AG57" i="13"/>
  <c r="AB57" i="13"/>
  <c r="Y57" i="13"/>
  <c r="AD57" i="13"/>
  <c r="AA57" i="13"/>
  <c r="N57" i="13"/>
  <c r="AC57" i="13" s="1"/>
  <c r="M57" i="13"/>
  <c r="L57" i="13"/>
  <c r="K57" i="13"/>
  <c r="Z57" i="13" s="1"/>
  <c r="J57" i="13"/>
  <c r="C57" i="13"/>
  <c r="B57" i="13"/>
  <c r="AF56" i="13"/>
  <c r="AD56" i="13"/>
  <c r="AA56" i="13"/>
  <c r="N56" i="13"/>
  <c r="AC56" i="13" s="1"/>
  <c r="M56" i="13"/>
  <c r="AG56" i="13" s="1"/>
  <c r="L56" i="13"/>
  <c r="K56" i="13"/>
  <c r="AE56" i="13" s="1"/>
  <c r="J56" i="13"/>
  <c r="Y56" i="13" s="1"/>
  <c r="C56" i="13"/>
  <c r="B56" i="13"/>
  <c r="AE55" i="13"/>
  <c r="Y55" i="13"/>
  <c r="N55" i="13"/>
  <c r="AH55" i="13" s="1"/>
  <c r="M55" i="13"/>
  <c r="AB55" i="13" s="1"/>
  <c r="L55" i="13"/>
  <c r="AF55" i="13" s="1"/>
  <c r="K55" i="13"/>
  <c r="Z55" i="13" s="1"/>
  <c r="J55" i="13"/>
  <c r="C55" i="13"/>
  <c r="B55" i="13"/>
  <c r="AG54" i="13"/>
  <c r="N54" i="13"/>
  <c r="AC54" i="13" s="1"/>
  <c r="M54" i="13"/>
  <c r="L54" i="13"/>
  <c r="AA54" i="13" s="1"/>
  <c r="K54" i="13"/>
  <c r="Z54" i="13" s="1"/>
  <c r="J54" i="13"/>
  <c r="Y54" i="13" s="1"/>
  <c r="C54" i="13"/>
  <c r="B54" i="13"/>
  <c r="AC53" i="13"/>
  <c r="AA53" i="13"/>
  <c r="AH53" i="13"/>
  <c r="AB53" i="13"/>
  <c r="Z53" i="13"/>
  <c r="N53" i="13"/>
  <c r="M53" i="13"/>
  <c r="AG53" i="13" s="1"/>
  <c r="L53" i="13"/>
  <c r="AF53" i="13" s="1"/>
  <c r="K53" i="13"/>
  <c r="AE53" i="13" s="1"/>
  <c r="J53" i="13"/>
  <c r="AD53" i="13" s="1"/>
  <c r="C53" i="13"/>
  <c r="B53" i="13"/>
  <c r="AG52" i="13"/>
  <c r="AE52" i="13"/>
  <c r="AC52" i="13"/>
  <c r="N52" i="13"/>
  <c r="AH52" i="13" s="1"/>
  <c r="M52" i="13"/>
  <c r="AB52" i="13" s="1"/>
  <c r="L52" i="13"/>
  <c r="AF52" i="13" s="1"/>
  <c r="K52" i="13"/>
  <c r="Z52" i="13" s="1"/>
  <c r="J52" i="13"/>
  <c r="C52" i="13"/>
  <c r="B52" i="13"/>
  <c r="AD51" i="13"/>
  <c r="AA51" i="13"/>
  <c r="Y51" i="13"/>
  <c r="AF51" i="13"/>
  <c r="Z51" i="13"/>
  <c r="N51" i="13"/>
  <c r="M51" i="13"/>
  <c r="L51" i="13"/>
  <c r="K51" i="13"/>
  <c r="J51" i="13"/>
  <c r="C51" i="13"/>
  <c r="B51" i="13"/>
  <c r="AB50" i="13"/>
  <c r="AF50" i="13"/>
  <c r="AA50" i="13"/>
  <c r="Z50" i="13"/>
  <c r="N50" i="13"/>
  <c r="M50" i="13"/>
  <c r="AG50" i="13" s="1"/>
  <c r="L50" i="13"/>
  <c r="K50" i="13"/>
  <c r="AE50" i="13" s="1"/>
  <c r="J50" i="13"/>
  <c r="AD50" i="13" s="1"/>
  <c r="C50" i="13"/>
  <c r="B50" i="13"/>
  <c r="AH49" i="13"/>
  <c r="AD49" i="13"/>
  <c r="N49" i="13"/>
  <c r="AC49" i="13" s="1"/>
  <c r="M49" i="13"/>
  <c r="AG49" i="13" s="1"/>
  <c r="L49" i="13"/>
  <c r="AA49" i="13" s="1"/>
  <c r="K49" i="13"/>
  <c r="Z49" i="13" s="1"/>
  <c r="J49" i="13"/>
  <c r="Y49" i="13" s="1"/>
  <c r="C49" i="13"/>
  <c r="B49" i="13"/>
  <c r="AB48" i="13"/>
  <c r="AD48" i="13"/>
  <c r="N48" i="13"/>
  <c r="AC48" i="13" s="1"/>
  <c r="M48" i="13"/>
  <c r="AG48" i="13" s="1"/>
  <c r="L48" i="13"/>
  <c r="K48" i="13"/>
  <c r="Z48" i="13" s="1"/>
  <c r="J48" i="13"/>
  <c r="Y48" i="13" s="1"/>
  <c r="C48" i="13"/>
  <c r="B48" i="13"/>
  <c r="AH47" i="13"/>
  <c r="AF47" i="13"/>
  <c r="AC47" i="13"/>
  <c r="Z47" i="13"/>
  <c r="AG47" i="13"/>
  <c r="N47" i="13"/>
  <c r="M47" i="13"/>
  <c r="AB47" i="13" s="1"/>
  <c r="L47" i="13"/>
  <c r="AA47" i="13" s="1"/>
  <c r="K47" i="13"/>
  <c r="AE47" i="13" s="1"/>
  <c r="J47" i="13"/>
  <c r="C47" i="13"/>
  <c r="B47" i="13"/>
  <c r="AH46" i="13"/>
  <c r="Z46" i="13"/>
  <c r="AG46" i="13"/>
  <c r="AE46" i="13"/>
  <c r="AB46" i="13"/>
  <c r="N46" i="13"/>
  <c r="AC46" i="13" s="1"/>
  <c r="M46" i="13"/>
  <c r="L46" i="13"/>
  <c r="AA46" i="13" s="1"/>
  <c r="K46" i="13"/>
  <c r="J46" i="13"/>
  <c r="Y46" i="13" s="1"/>
  <c r="C46" i="13"/>
  <c r="B46" i="13"/>
  <c r="AH45" i="13"/>
  <c r="AG45" i="13"/>
  <c r="AE45" i="13"/>
  <c r="AB45" i="13"/>
  <c r="Z45" i="13"/>
  <c r="N45" i="13"/>
  <c r="AC45" i="13" s="1"/>
  <c r="M45" i="13"/>
  <c r="L45" i="13"/>
  <c r="AF45" i="13" s="1"/>
  <c r="K45" i="13"/>
  <c r="J45" i="13"/>
  <c r="Y45" i="13" s="1"/>
  <c r="C45" i="13"/>
  <c r="B45" i="13"/>
  <c r="N44" i="13"/>
  <c r="AH44" i="13" s="1"/>
  <c r="M44" i="13"/>
  <c r="AG44" i="13" s="1"/>
  <c r="L44" i="13"/>
  <c r="AF44" i="13" s="1"/>
  <c r="K44" i="13"/>
  <c r="Z44" i="13" s="1"/>
  <c r="J44" i="13"/>
  <c r="C44" i="13"/>
  <c r="B44" i="13"/>
  <c r="AD43" i="13"/>
  <c r="AF43" i="13"/>
  <c r="Z43" i="13"/>
  <c r="N43" i="13"/>
  <c r="M43" i="13"/>
  <c r="L43" i="13"/>
  <c r="AA43" i="13" s="1"/>
  <c r="K43" i="13"/>
  <c r="J43" i="13"/>
  <c r="Y43" i="13" s="1"/>
  <c r="C43" i="13"/>
  <c r="B43" i="13"/>
  <c r="AG42" i="13"/>
  <c r="AE42" i="13"/>
  <c r="AF42" i="13"/>
  <c r="AA42" i="13"/>
  <c r="Z42" i="13"/>
  <c r="N42" i="13"/>
  <c r="AH42" i="13" s="1"/>
  <c r="M42" i="13"/>
  <c r="AB42" i="13" s="1"/>
  <c r="L42" i="13"/>
  <c r="K42" i="13"/>
  <c r="J42" i="13"/>
  <c r="Y42" i="13" s="1"/>
  <c r="C42" i="13"/>
  <c r="B42" i="13"/>
  <c r="AH41" i="13"/>
  <c r="AG41" i="13"/>
  <c r="AB41" i="13"/>
  <c r="Y41" i="13"/>
  <c r="AD41" i="13"/>
  <c r="AC41" i="13"/>
  <c r="N41" i="13"/>
  <c r="M41" i="13"/>
  <c r="L41" i="13"/>
  <c r="AA41" i="13" s="1"/>
  <c r="K41" i="13"/>
  <c r="J41" i="13"/>
  <c r="C41" i="13"/>
  <c r="B41" i="13"/>
  <c r="AB40" i="13"/>
  <c r="AD40" i="13"/>
  <c r="Y40" i="13"/>
  <c r="N40" i="13"/>
  <c r="M40" i="13"/>
  <c r="L40" i="13"/>
  <c r="K40" i="13"/>
  <c r="AE40" i="13" s="1"/>
  <c r="J40" i="13"/>
  <c r="C40" i="13"/>
  <c r="B40" i="13"/>
  <c r="AF39" i="13"/>
  <c r="AG39" i="13"/>
  <c r="AD39" i="13"/>
  <c r="AA39" i="13"/>
  <c r="Y39" i="13"/>
  <c r="N39" i="13"/>
  <c r="AH39" i="13" s="1"/>
  <c r="M39" i="13"/>
  <c r="AB39" i="13" s="1"/>
  <c r="L39" i="13"/>
  <c r="K39" i="13"/>
  <c r="AE39" i="13" s="1"/>
  <c r="J39" i="13"/>
  <c r="C39" i="13"/>
  <c r="B39" i="13"/>
  <c r="Y38" i="13"/>
  <c r="N38" i="13"/>
  <c r="AH38" i="13" s="1"/>
  <c r="M38" i="13"/>
  <c r="AG38" i="13" s="1"/>
  <c r="L38" i="13"/>
  <c r="K38" i="13"/>
  <c r="Z38" i="13" s="1"/>
  <c r="J38" i="13"/>
  <c r="C38" i="13"/>
  <c r="B38" i="13"/>
  <c r="AC37" i="13"/>
  <c r="AA37" i="13"/>
  <c r="AH37" i="13"/>
  <c r="N37" i="13"/>
  <c r="M37" i="13"/>
  <c r="AG37" i="13" s="1"/>
  <c r="L37" i="13"/>
  <c r="AF37" i="13" s="1"/>
  <c r="K37" i="13"/>
  <c r="AE37" i="13" s="1"/>
  <c r="J37" i="13"/>
  <c r="AD37" i="13" s="1"/>
  <c r="C37" i="13"/>
  <c r="B37" i="13"/>
  <c r="AF36" i="13"/>
  <c r="AA36" i="13"/>
  <c r="AE36" i="13"/>
  <c r="AC36" i="13"/>
  <c r="AB36" i="13"/>
  <c r="Z36" i="13"/>
  <c r="N36" i="13"/>
  <c r="AH36" i="13" s="1"/>
  <c r="M36" i="13"/>
  <c r="L36" i="13"/>
  <c r="K36" i="13"/>
  <c r="J36" i="13"/>
  <c r="C36" i="13"/>
  <c r="B36" i="13"/>
  <c r="AD35" i="13"/>
  <c r="AF35" i="13"/>
  <c r="AE35" i="13"/>
  <c r="Z35" i="13"/>
  <c r="N35" i="13"/>
  <c r="AH35" i="13" s="1"/>
  <c r="M35" i="13"/>
  <c r="L35" i="13"/>
  <c r="AA35" i="13" s="1"/>
  <c r="K35" i="13"/>
  <c r="J35" i="13"/>
  <c r="Y35" i="13" s="1"/>
  <c r="C35" i="13"/>
  <c r="B35" i="13"/>
  <c r="AG34" i="13"/>
  <c r="AE34" i="13"/>
  <c r="AB34" i="13"/>
  <c r="Y34" i="13"/>
  <c r="AA34" i="13"/>
  <c r="Z34" i="13"/>
  <c r="N34" i="13"/>
  <c r="AC34" i="13" s="1"/>
  <c r="M34" i="13"/>
  <c r="L34" i="13"/>
  <c r="AF34" i="13" s="1"/>
  <c r="K34" i="13"/>
  <c r="J34" i="13"/>
  <c r="AD34" i="13" s="1"/>
  <c r="C34" i="13"/>
  <c r="B34" i="13"/>
  <c r="AB33" i="13"/>
  <c r="AA33" i="13"/>
  <c r="AG33" i="13"/>
  <c r="AD33" i="13"/>
  <c r="N33" i="13"/>
  <c r="AC33" i="13" s="1"/>
  <c r="M33" i="13"/>
  <c r="L33" i="13"/>
  <c r="AF33" i="13" s="1"/>
  <c r="K33" i="13"/>
  <c r="Z33" i="13" s="1"/>
  <c r="J33" i="13"/>
  <c r="Y33" i="13" s="1"/>
  <c r="C33" i="13"/>
  <c r="B33" i="13"/>
  <c r="AG32" i="13"/>
  <c r="AD32" i="13"/>
  <c r="AB32" i="13"/>
  <c r="AA32" i="13"/>
  <c r="N32" i="13"/>
  <c r="AC32" i="13" s="1"/>
  <c r="M32" i="13"/>
  <c r="L32" i="13"/>
  <c r="AF32" i="13" s="1"/>
  <c r="K32" i="13"/>
  <c r="Z32" i="13" s="1"/>
  <c r="J32" i="13"/>
  <c r="C32" i="13"/>
  <c r="B32" i="13"/>
  <c r="AE31" i="13"/>
  <c r="Z31" i="13"/>
  <c r="N31" i="13"/>
  <c r="AH31" i="13" s="1"/>
  <c r="M31" i="13"/>
  <c r="AB31" i="13" s="1"/>
  <c r="L31" i="13"/>
  <c r="AA31" i="13" s="1"/>
  <c r="K31" i="13"/>
  <c r="J31" i="13"/>
  <c r="Y31" i="13" s="1"/>
  <c r="C31" i="13"/>
  <c r="B31" i="13"/>
  <c r="AH30" i="13"/>
  <c r="AB30" i="13"/>
  <c r="N30" i="13"/>
  <c r="AC30" i="13" s="1"/>
  <c r="M30" i="13"/>
  <c r="L30" i="13"/>
  <c r="AA30" i="13" s="1"/>
  <c r="K30" i="13"/>
  <c r="AE30" i="13" s="1"/>
  <c r="J30" i="13"/>
  <c r="AD30" i="13" s="1"/>
  <c r="C30" i="13"/>
  <c r="B30" i="13"/>
  <c r="AD29" i="13"/>
  <c r="AA29" i="13"/>
  <c r="Y29" i="13"/>
  <c r="N29" i="13"/>
  <c r="AC29" i="13" s="1"/>
  <c r="M29" i="13"/>
  <c r="L29" i="13"/>
  <c r="AF29" i="13" s="1"/>
  <c r="K29" i="13"/>
  <c r="AE29" i="13" s="1"/>
  <c r="J29" i="13"/>
  <c r="C29" i="13"/>
  <c r="B29" i="13"/>
  <c r="AG28" i="13"/>
  <c r="AA28" i="13"/>
  <c r="AF28" i="13"/>
  <c r="AC28" i="13"/>
  <c r="N28" i="13"/>
  <c r="M28" i="13"/>
  <c r="AB28" i="13" s="1"/>
  <c r="L28" i="13"/>
  <c r="K28" i="13"/>
  <c r="J28" i="13"/>
  <c r="C28" i="13"/>
  <c r="B28" i="13"/>
  <c r="Y27" i="13"/>
  <c r="N27" i="13"/>
  <c r="AC27" i="13" s="1"/>
  <c r="M27" i="13"/>
  <c r="AG27" i="13" s="1"/>
  <c r="L27" i="13"/>
  <c r="AA27" i="13" s="1"/>
  <c r="K27" i="13"/>
  <c r="AE27" i="13" s="1"/>
  <c r="J27" i="13"/>
  <c r="AD27" i="13" s="1"/>
  <c r="C27" i="13"/>
  <c r="B27" i="13"/>
  <c r="AH26" i="13"/>
  <c r="AG26" i="13"/>
  <c r="N26" i="13"/>
  <c r="M26" i="13"/>
  <c r="AB26" i="13" s="1"/>
  <c r="L26" i="13"/>
  <c r="AA26" i="13" s="1"/>
  <c r="K26" i="13"/>
  <c r="AE26" i="13" s="1"/>
  <c r="J26" i="13"/>
  <c r="AD26" i="13" s="1"/>
  <c r="C26" i="13"/>
  <c r="B26" i="13"/>
  <c r="Z25" i="13"/>
  <c r="AG25" i="13"/>
  <c r="AC25" i="13"/>
  <c r="AB25" i="13"/>
  <c r="AA25" i="13"/>
  <c r="Y25" i="13"/>
  <c r="N25" i="13"/>
  <c r="AH25" i="13" s="1"/>
  <c r="M25" i="13"/>
  <c r="L25" i="13"/>
  <c r="AF25" i="13" s="1"/>
  <c r="K25" i="13"/>
  <c r="AE25" i="13" s="1"/>
  <c r="J25" i="13"/>
  <c r="AD25" i="13" s="1"/>
  <c r="C25" i="13"/>
  <c r="B25" i="13"/>
  <c r="AC24" i="13"/>
  <c r="AF24" i="13"/>
  <c r="AD24" i="13"/>
  <c r="AB24" i="13"/>
  <c r="N24" i="13"/>
  <c r="AH24" i="13" s="1"/>
  <c r="M24" i="13"/>
  <c r="L24" i="13"/>
  <c r="AA24" i="13" s="1"/>
  <c r="K24" i="13"/>
  <c r="Z24" i="13" s="1"/>
  <c r="J24" i="13"/>
  <c r="C24" i="13"/>
  <c r="B24" i="13"/>
  <c r="AC23" i="13"/>
  <c r="AH23" i="13"/>
  <c r="AG23" i="13"/>
  <c r="AE23" i="13"/>
  <c r="Y23" i="13"/>
  <c r="N23" i="13"/>
  <c r="M23" i="13"/>
  <c r="AB23" i="13" s="1"/>
  <c r="L23" i="13"/>
  <c r="AA23" i="13" s="1"/>
  <c r="K23" i="13"/>
  <c r="Z23" i="13" s="1"/>
  <c r="J23" i="13"/>
  <c r="AD23" i="13" s="1"/>
  <c r="C23" i="13"/>
  <c r="B23" i="13"/>
  <c r="AH22" i="13"/>
  <c r="AB22" i="13"/>
  <c r="Z22" i="13"/>
  <c r="N22" i="13"/>
  <c r="AC22" i="13" s="1"/>
  <c r="M22" i="13"/>
  <c r="AG22" i="13" s="1"/>
  <c r="L22" i="13"/>
  <c r="AF22" i="13" s="1"/>
  <c r="K22" i="13"/>
  <c r="AE22" i="13" s="1"/>
  <c r="J22" i="13"/>
  <c r="Y22" i="13" s="1"/>
  <c r="C22" i="13"/>
  <c r="B22" i="13"/>
  <c r="N21" i="13"/>
  <c r="AH21" i="13" s="1"/>
  <c r="M21" i="13"/>
  <c r="AB21" i="13" s="1"/>
  <c r="L21" i="13"/>
  <c r="AA21" i="13" s="1"/>
  <c r="K21" i="13"/>
  <c r="Z21" i="13" s="1"/>
  <c r="J21" i="13"/>
  <c r="AD21" i="13" s="1"/>
  <c r="C21" i="13"/>
  <c r="B21" i="13"/>
  <c r="N20" i="13"/>
  <c r="AC20" i="13" s="1"/>
  <c r="M20" i="13"/>
  <c r="AB20" i="13" s="1"/>
  <c r="L20" i="13"/>
  <c r="AF20" i="13" s="1"/>
  <c r="K20" i="13"/>
  <c r="AE20" i="13" s="1"/>
  <c r="J20" i="13"/>
  <c r="AD20" i="13" s="1"/>
  <c r="C20" i="13"/>
  <c r="B20" i="13"/>
  <c r="AG19" i="13"/>
  <c r="AH19" i="13"/>
  <c r="AE19" i="13"/>
  <c r="AC19" i="13"/>
  <c r="Z19" i="13"/>
  <c r="N19" i="13"/>
  <c r="M19" i="13"/>
  <c r="AB19" i="13" s="1"/>
  <c r="L19" i="13"/>
  <c r="AF19" i="13" s="1"/>
  <c r="K19" i="13"/>
  <c r="J19" i="13"/>
  <c r="Y19" i="13" s="1"/>
  <c r="C19" i="13"/>
  <c r="B19" i="13"/>
  <c r="AE18" i="13"/>
  <c r="AG18" i="13"/>
  <c r="AF18" i="13"/>
  <c r="Z18" i="13"/>
  <c r="Y18" i="13"/>
  <c r="N18" i="13"/>
  <c r="AH18" i="13" s="1"/>
  <c r="M18" i="13"/>
  <c r="AB18" i="13" s="1"/>
  <c r="L18" i="13"/>
  <c r="AA18" i="13" s="1"/>
  <c r="K18" i="13"/>
  <c r="J18" i="13"/>
  <c r="AD18" i="13" s="1"/>
  <c r="C18" i="13"/>
  <c r="B18" i="13"/>
  <c r="AH17" i="13"/>
  <c r="Z17" i="13"/>
  <c r="AG17" i="13"/>
  <c r="AA17" i="13"/>
  <c r="Y17" i="13"/>
  <c r="N17" i="13"/>
  <c r="AC17" i="13" s="1"/>
  <c r="M17" i="13"/>
  <c r="AB17" i="13" s="1"/>
  <c r="L17" i="13"/>
  <c r="AF17" i="13" s="1"/>
  <c r="K17" i="13"/>
  <c r="J17" i="13"/>
  <c r="AD17" i="13" s="1"/>
  <c r="C17" i="13"/>
  <c r="B17" i="13"/>
  <c r="AF16" i="13"/>
  <c r="AE16" i="13"/>
  <c r="AD16" i="13"/>
  <c r="AB16" i="13"/>
  <c r="N16" i="13"/>
  <c r="AH16" i="13" s="1"/>
  <c r="M16" i="13"/>
  <c r="L16" i="13"/>
  <c r="AA16" i="13" s="1"/>
  <c r="K16" i="13"/>
  <c r="Z16" i="13" s="1"/>
  <c r="J16" i="13"/>
  <c r="Y16" i="13" s="1"/>
  <c r="C16" i="13"/>
  <c r="B16" i="13"/>
  <c r="AH15" i="13"/>
  <c r="AE15" i="13"/>
  <c r="AD15" i="13"/>
  <c r="Z15" i="13"/>
  <c r="Y15" i="13"/>
  <c r="N15" i="13"/>
  <c r="AC15" i="13" s="1"/>
  <c r="M15" i="13"/>
  <c r="AG15" i="13" s="1"/>
  <c r="L15" i="13"/>
  <c r="AF15" i="13" s="1"/>
  <c r="K15" i="13"/>
  <c r="J15" i="13"/>
  <c r="C15" i="13"/>
  <c r="B15" i="13"/>
  <c r="AF14" i="13"/>
  <c r="N14" i="13"/>
  <c r="AH14" i="13" s="1"/>
  <c r="M14" i="13"/>
  <c r="AB14" i="13" s="1"/>
  <c r="L14" i="13"/>
  <c r="AA14" i="13" s="1"/>
  <c r="K14" i="13"/>
  <c r="AE14" i="13" s="1"/>
  <c r="J14" i="13"/>
  <c r="AD14" i="13" s="1"/>
  <c r="C14" i="13"/>
  <c r="B14" i="13"/>
  <c r="AG13" i="13"/>
  <c r="N13" i="13"/>
  <c r="AH13" i="13" s="1"/>
  <c r="M13" i="13"/>
  <c r="AB13" i="13" s="1"/>
  <c r="L13" i="13"/>
  <c r="AF13" i="13" s="1"/>
  <c r="K13" i="13"/>
  <c r="Z13" i="13" s="1"/>
  <c r="J13" i="13"/>
  <c r="AD13" i="13" s="1"/>
  <c r="C13" i="13"/>
  <c r="B13" i="13"/>
  <c r="AD12" i="13"/>
  <c r="AF12" i="13"/>
  <c r="AE12" i="13"/>
  <c r="AA12" i="13"/>
  <c r="N12" i="13"/>
  <c r="AC12" i="13" s="1"/>
  <c r="M12" i="13"/>
  <c r="AG12" i="13" s="1"/>
  <c r="L12" i="13"/>
  <c r="K12" i="13"/>
  <c r="Z12" i="13" s="1"/>
  <c r="J12" i="13"/>
  <c r="Y12" i="13" s="1"/>
  <c r="C12" i="13"/>
  <c r="B12" i="13"/>
  <c r="AG11" i="13"/>
  <c r="Y11" i="13"/>
  <c r="AH11" i="13"/>
  <c r="AD11" i="13"/>
  <c r="AC11" i="13"/>
  <c r="N11" i="13"/>
  <c r="M11" i="13"/>
  <c r="AB11" i="13" s="1"/>
  <c r="L11" i="13"/>
  <c r="AA11" i="13" s="1"/>
  <c r="K11" i="13"/>
  <c r="AE11" i="13" s="1"/>
  <c r="J11" i="13"/>
  <c r="C11" i="13"/>
  <c r="B11" i="13"/>
  <c r="AG10" i="13"/>
  <c r="AF10" i="13"/>
  <c r="Y10" i="13"/>
  <c r="N10" i="13"/>
  <c r="AH10" i="13" s="1"/>
  <c r="M10" i="13"/>
  <c r="AB10" i="13" s="1"/>
  <c r="L10" i="13"/>
  <c r="AA10" i="13" s="1"/>
  <c r="K10" i="13"/>
  <c r="AE10" i="13" s="1"/>
  <c r="J10" i="13"/>
  <c r="AD10" i="13" s="1"/>
  <c r="C10" i="13"/>
  <c r="B10" i="13"/>
  <c r="AH9" i="13"/>
  <c r="N9" i="13"/>
  <c r="AC9" i="13" s="1"/>
  <c r="M9" i="13"/>
  <c r="AB9" i="13" s="1"/>
  <c r="L9" i="13"/>
  <c r="AF9" i="13" s="1"/>
  <c r="K9" i="13"/>
  <c r="Z9" i="13" s="1"/>
  <c r="J9" i="13"/>
  <c r="AD9" i="13" s="1"/>
  <c r="C9" i="13"/>
  <c r="B9" i="13"/>
  <c r="Y14" i="13" l="1"/>
  <c r="Y21" i="13"/>
  <c r="AG70" i="13"/>
  <c r="AF75" i="13"/>
  <c r="AC18" i="13"/>
  <c r="AC38" i="13"/>
  <c r="AC62" i="13"/>
  <c r="AH20" i="13"/>
  <c r="AC21" i="13"/>
  <c r="AA22" i="13"/>
  <c r="AF23" i="13"/>
  <c r="AH33" i="13"/>
  <c r="AB44" i="13"/>
  <c r="Y50" i="13"/>
  <c r="AA55" i="13"/>
  <c r="AH57" i="13"/>
  <c r="AA74" i="13"/>
  <c r="AE9" i="13"/>
  <c r="Y20" i="13"/>
  <c r="AG74" i="13"/>
  <c r="Z56" i="13"/>
  <c r="Y37" i="13"/>
  <c r="AB38" i="13"/>
  <c r="AC44" i="13"/>
  <c r="AA45" i="13"/>
  <c r="AG55" i="13"/>
  <c r="AB56" i="13"/>
  <c r="Z61" i="13"/>
  <c r="AG9" i="13"/>
  <c r="AG20" i="13"/>
  <c r="AD66" i="13"/>
  <c r="AD74" i="13"/>
  <c r="AC14" i="13"/>
  <c r="AG21" i="13"/>
  <c r="Y13" i="13"/>
  <c r="AA20" i="13"/>
  <c r="Y30" i="13"/>
  <c r="AC31" i="13"/>
  <c r="AE32" i="13"/>
  <c r="Z37" i="13"/>
  <c r="AE38" i="13"/>
  <c r="AC39" i="13"/>
  <c r="AA44" i="13"/>
  <c r="AB61" i="13"/>
  <c r="AC68" i="13"/>
  <c r="Y73" i="13"/>
  <c r="Z10" i="13"/>
  <c r="AE21" i="13"/>
  <c r="AA67" i="13"/>
  <c r="AD54" i="13"/>
  <c r="Y9" i="13"/>
  <c r="Z20" i="13"/>
  <c r="AC16" i="13"/>
  <c r="AA9" i="13"/>
  <c r="AG14" i="13"/>
  <c r="Z39" i="13"/>
  <c r="AC13" i="13"/>
  <c r="Y26" i="13"/>
  <c r="Z30" i="13"/>
  <c r="AF31" i="13"/>
  <c r="AB37" i="13"/>
  <c r="AD45" i="13"/>
  <c r="AB49" i="13"/>
  <c r="AC55" i="13"/>
  <c r="AF68" i="13"/>
  <c r="AA69" i="13"/>
  <c r="AH74" i="13"/>
  <c r="AC10" i="13"/>
  <c r="Y68" i="13"/>
  <c r="AF73" i="13"/>
  <c r="Z26" i="13"/>
  <c r="AG31" i="13"/>
  <c r="Y53" i="13"/>
  <c r="AE54" i="13"/>
  <c r="AH61" i="13"/>
  <c r="Z66" i="13"/>
  <c r="AC73" i="13"/>
  <c r="Z72" i="13"/>
  <c r="AA13" i="13"/>
  <c r="AD19" i="13"/>
  <c r="AD70" i="13"/>
  <c r="AB12" i="13"/>
  <c r="AF30" i="13"/>
  <c r="AC35" i="13"/>
  <c r="AE48" i="13"/>
  <c r="AH54" i="13"/>
  <c r="AD71" i="13"/>
  <c r="AH12" i="13"/>
  <c r="Z11" i="13"/>
  <c r="AC59" i="13"/>
  <c r="AC65" i="13"/>
  <c r="Y67" i="13"/>
  <c r="AA58" i="13"/>
  <c r="AA52" i="13"/>
  <c r="AF59" i="13"/>
  <c r="AE13" i="13"/>
  <c r="AE24" i="13"/>
  <c r="Z14" i="13"/>
  <c r="Z28" i="13"/>
  <c r="AB43" i="13"/>
  <c r="AH72" i="13"/>
  <c r="Y44" i="13"/>
  <c r="AF11" i="13"/>
  <c r="AG16" i="13"/>
  <c r="AH28" i="13"/>
  <c r="AB51" i="13"/>
  <c r="AG68" i="13"/>
  <c r="AB15" i="13"/>
  <c r="Y52" i="13"/>
  <c r="AB59" i="13"/>
  <c r="AE65" i="13"/>
  <c r="AG24" i="13"/>
  <c r="AE73" i="13"/>
  <c r="Y24" i="13"/>
  <c r="Y28" i="13"/>
  <c r="AH64" i="13"/>
  <c r="AG82" i="13"/>
  <c r="Y82" i="13"/>
  <c r="G80" i="13"/>
  <c r="I83" i="13"/>
  <c r="I82" i="13"/>
  <c r="I81" i="13"/>
  <c r="F80" i="13"/>
  <c r="H83" i="13"/>
  <c r="H82" i="13"/>
  <c r="H81" i="13"/>
  <c r="E80" i="13"/>
  <c r="AA84" i="13"/>
  <c r="G83" i="13"/>
  <c r="AD82" i="13"/>
  <c r="G82" i="13"/>
  <c r="G81" i="13"/>
  <c r="F83" i="13"/>
  <c r="F82" i="13"/>
  <c r="F81" i="13"/>
  <c r="AB83" i="13"/>
  <c r="E83" i="13"/>
  <c r="AB82" i="13"/>
  <c r="E82" i="13"/>
  <c r="E81" i="13"/>
  <c r="AF84" i="13"/>
  <c r="I80" i="13"/>
  <c r="AB27" i="13"/>
  <c r="AD28" i="13"/>
  <c r="Y32" i="13"/>
  <c r="Y84" i="13" s="1"/>
  <c r="AC42" i="13"/>
  <c r="AE43" i="13"/>
  <c r="AD47" i="13"/>
  <c r="AF48" i="13"/>
  <c r="AF83" i="13" s="1"/>
  <c r="AB54" i="13"/>
  <c r="AE60" i="13"/>
  <c r="AF65" i="13"/>
  <c r="AE28" i="13"/>
  <c r="AG30" i="13"/>
  <c r="AC40" i="13"/>
  <c r="AH40" i="13"/>
  <c r="AF40" i="13"/>
  <c r="AH51" i="13"/>
  <c r="H80" i="13"/>
  <c r="AC75" i="13"/>
  <c r="AF27" i="13"/>
  <c r="AG29" i="13"/>
  <c r="AE33" i="13"/>
  <c r="Z41" i="13"/>
  <c r="AE41" i="13"/>
  <c r="AH43" i="13"/>
  <c r="Y47" i="13"/>
  <c r="AA48" i="13"/>
  <c r="AA83" i="13" s="1"/>
  <c r="AH50" i="13"/>
  <c r="Z60" i="13"/>
  <c r="AG62" i="13"/>
  <c r="AH67" i="13"/>
  <c r="Z29" i="13"/>
  <c r="Z84" i="13" s="1"/>
  <c r="AH29" i="13"/>
  <c r="Y36" i="13"/>
  <c r="Y83" i="13" s="1"/>
  <c r="AD36" i="13"/>
  <c r="AA40" i="13"/>
  <c r="AA81" i="13" s="1"/>
  <c r="AE44" i="13"/>
  <c r="AD46" i="13"/>
  <c r="AF49" i="13"/>
  <c r="AC51" i="13"/>
  <c r="AC84" i="13" s="1"/>
  <c r="AD63" i="13"/>
  <c r="AE68" i="13"/>
  <c r="Z82" i="13"/>
  <c r="AB35" i="13"/>
  <c r="AG35" i="13"/>
  <c r="AA38" i="13"/>
  <c r="AA82" i="13" s="1"/>
  <c r="AF38" i="13"/>
  <c r="AF82" i="13" s="1"/>
  <c r="Z27" i="13"/>
  <c r="AH27" i="13"/>
  <c r="AD31" i="13"/>
  <c r="AF26" i="13"/>
  <c r="AC26" i="13"/>
  <c r="AC81" i="13" s="1"/>
  <c r="AB29" i="13"/>
  <c r="AH32" i="13"/>
  <c r="AH34" i="13"/>
  <c r="AF41" i="13"/>
  <c r="AC43" i="13"/>
  <c r="AC50" i="13"/>
  <c r="AE51" i="13"/>
  <c r="AD55" i="13"/>
  <c r="AB62" i="13"/>
  <c r="AC67" i="13"/>
  <c r="Z83" i="13"/>
  <c r="AG43" i="13"/>
  <c r="AD44" i="13"/>
  <c r="AF46" i="13"/>
  <c r="AH48" i="13"/>
  <c r="AE49" i="13"/>
  <c r="AG51" i="13"/>
  <c r="AD52" i="13"/>
  <c r="AF54" i="13"/>
  <c r="AH56" i="13"/>
  <c r="AE57" i="13"/>
  <c r="AE82" i="13" s="1"/>
  <c r="AG59" i="13"/>
  <c r="AD60" i="13"/>
  <c r="AF62" i="13"/>
  <c r="AF70" i="13"/>
  <c r="AG84" i="13" l="1"/>
  <c r="AD83" i="13"/>
  <c r="AD81" i="13"/>
  <c r="AH81" i="13"/>
  <c r="AD84" i="13"/>
  <c r="Z81" i="13"/>
  <c r="Z85" i="13" s="1"/>
  <c r="Y81" i="13"/>
  <c r="Y85" i="13" s="1"/>
  <c r="AG83" i="13"/>
  <c r="AB81" i="13"/>
  <c r="AH83" i="13"/>
  <c r="AH84" i="13"/>
  <c r="AB84" i="13"/>
  <c r="AH82" i="13"/>
  <c r="AF81" i="13"/>
  <c r="AF85" i="13" s="1"/>
  <c r="AE84" i="13"/>
  <c r="AE83" i="13"/>
  <c r="AG81" i="13"/>
  <c r="AC83" i="13"/>
  <c r="AC82" i="13"/>
  <c r="AE81" i="13"/>
  <c r="AA85" i="13"/>
  <c r="AD85" i="13" l="1"/>
  <c r="AG85" i="13"/>
  <c r="AC85" i="13"/>
  <c r="AB85" i="13"/>
  <c r="AE85" i="13"/>
  <c r="AH85" i="13"/>
</calcChain>
</file>

<file path=xl/sharedStrings.xml><?xml version="1.0" encoding="utf-8"?>
<sst xmlns="http://schemas.openxmlformats.org/spreadsheetml/2006/main" count="2066" uniqueCount="279">
  <si>
    <t>CoC Name</t>
  </si>
  <si>
    <t>CoC Category</t>
  </si>
  <si>
    <t>0BD AH</t>
  </si>
  <si>
    <t>1BD AH</t>
  </si>
  <si>
    <t>2BD AH</t>
  </si>
  <si>
    <t>3BD AH</t>
  </si>
  <si>
    <t>4BD AH</t>
  </si>
  <si>
    <t>County</t>
  </si>
  <si>
    <t>FL-500</t>
  </si>
  <si>
    <t>Sarasota, Bradenton/Manatee, Sarasota Counties CoC</t>
  </si>
  <si>
    <t>Largely Suburban CoC</t>
  </si>
  <si>
    <t>TAMPABAY</t>
  </si>
  <si>
    <t>Palm Beach</t>
  </si>
  <si>
    <t>FL-605</t>
  </si>
  <si>
    <t>FL-501</t>
  </si>
  <si>
    <t>Tampa/Hillsborough County CoC</t>
  </si>
  <si>
    <t>Major City CoC</t>
  </si>
  <si>
    <t>Hernando</t>
  </si>
  <si>
    <t>FL-520</t>
  </si>
  <si>
    <t>FL-502</t>
  </si>
  <si>
    <t>St. Petersburg, Clearwater, Largo/Pinellas County CoC</t>
  </si>
  <si>
    <t>Wakulla</t>
  </si>
  <si>
    <t>FL-506</t>
  </si>
  <si>
    <t>FL-503</t>
  </si>
  <si>
    <t>Lakeland, Winterhaven/Polk County CoC</t>
  </si>
  <si>
    <t>CENTRALFL</t>
  </si>
  <si>
    <t>Gilchrist</t>
  </si>
  <si>
    <t>FL-508</t>
  </si>
  <si>
    <t>FL-504</t>
  </si>
  <si>
    <t>Deltona, Daytona Beach/Volusia, Flagler Counties CoC</t>
  </si>
  <si>
    <t>NORTHFL</t>
  </si>
  <si>
    <t>Miami-Dade</t>
  </si>
  <si>
    <t>FL-600</t>
  </si>
  <si>
    <t>FL-505</t>
  </si>
  <si>
    <t>Fort Walton Beach/Okaloosa, Walton Counties CoC</t>
  </si>
  <si>
    <t>Highlands</t>
  </si>
  <si>
    <t>FL-517</t>
  </si>
  <si>
    <t>Tallahassee/Leon County CoC</t>
  </si>
  <si>
    <t>Other Largely Urban CoC</t>
  </si>
  <si>
    <t>Citrus</t>
  </si>
  <si>
    <t>FL-507</t>
  </si>
  <si>
    <t>Orlando/Orange, Osceola, Seminole Counties CoC</t>
  </si>
  <si>
    <t>Escambia</t>
  </si>
  <si>
    <t>FL-511</t>
  </si>
  <si>
    <t>Gainesville/Alachua, Putnam Counties CoC</t>
  </si>
  <si>
    <t>Largely Rural CoC</t>
  </si>
  <si>
    <t>Monroe</t>
  </si>
  <si>
    <t>FL-604</t>
  </si>
  <si>
    <t>FL-509</t>
  </si>
  <si>
    <t>Fort Pierce/St. Lucie, Indian River, Martin Counties CoC</t>
  </si>
  <si>
    <t>Flagler</t>
  </si>
  <si>
    <t>FL-510</t>
  </si>
  <si>
    <t>Jacksonville-Duval, Clay Counties CoC</t>
  </si>
  <si>
    <t>Lee</t>
  </si>
  <si>
    <t>FL-603</t>
  </si>
  <si>
    <t>Pensacola/Escambia, Santa Rosa Counties CoC</t>
  </si>
  <si>
    <t>Bay</t>
  </si>
  <si>
    <t>FL-515</t>
  </si>
  <si>
    <t>FL-512</t>
  </si>
  <si>
    <t>St. Johns County CoC</t>
  </si>
  <si>
    <t>Madison</t>
  </si>
  <si>
    <t>FL-513</t>
  </si>
  <si>
    <t>Palm Bay, Melbourne/Brevard County CoC</t>
  </si>
  <si>
    <t>Osceola</t>
  </si>
  <si>
    <t>FL-514</t>
  </si>
  <si>
    <t>Ocala/Marion County CoC</t>
  </si>
  <si>
    <t>Okeechobee</t>
  </si>
  <si>
    <t>Panama City/Bay, Jackson Counties CoC</t>
  </si>
  <si>
    <t>Broward</t>
  </si>
  <si>
    <t>FL-601</t>
  </si>
  <si>
    <t>Hendry, Hardee, Highlands Counties CoC</t>
  </si>
  <si>
    <t>SOUTHFL</t>
  </si>
  <si>
    <t>Walton</t>
  </si>
  <si>
    <t>FL-518</t>
  </si>
  <si>
    <t>Columbia, Hamilton, Lafayette, Suwannee Counties CoC</t>
  </si>
  <si>
    <t>Volusia</t>
  </si>
  <si>
    <t>FL-519</t>
  </si>
  <si>
    <t>Pasco County CoC</t>
  </si>
  <si>
    <t>Pasco</t>
  </si>
  <si>
    <t>Citrus, Hernando, Lake, Sumter Counties CoC</t>
  </si>
  <si>
    <t>St. Johns</t>
  </si>
  <si>
    <t>Miami-Dade County CoC</t>
  </si>
  <si>
    <t>Sumter</t>
  </si>
  <si>
    <t>Ft Lauderdale/Broward County CoC</t>
  </si>
  <si>
    <t>DeSoto</t>
  </si>
  <si>
    <t>FL-602</t>
  </si>
  <si>
    <t>Punta Gorda/Charlotte County CoC</t>
  </si>
  <si>
    <t>Glades</t>
  </si>
  <si>
    <t>Ft Myers, Cape Coral/Lee County CoC</t>
  </si>
  <si>
    <t>Lake</t>
  </si>
  <si>
    <t>Monroe County CoC</t>
  </si>
  <si>
    <t>Pinellas</t>
  </si>
  <si>
    <t>West Palm Beach/Palm Beach County CoC</t>
  </si>
  <si>
    <t>Franklin</t>
  </si>
  <si>
    <t>FL-606</t>
  </si>
  <si>
    <t>Naples/Collier County CoC</t>
  </si>
  <si>
    <t>Manatee</t>
  </si>
  <si>
    <t>Seminole</t>
  </si>
  <si>
    <t>Bradford</t>
  </si>
  <si>
    <t>Calhoun</t>
  </si>
  <si>
    <t>North FL</t>
  </si>
  <si>
    <t>Duval</t>
  </si>
  <si>
    <t>Central FL</t>
  </si>
  <si>
    <t>Martin</t>
  </si>
  <si>
    <t>Tampa Bay</t>
  </si>
  <si>
    <t>Dixie</t>
  </si>
  <si>
    <t>South FL</t>
  </si>
  <si>
    <t>Columbia</t>
  </si>
  <si>
    <t>Lafayette</t>
  </si>
  <si>
    <t>Hamilton</t>
  </si>
  <si>
    <t>Levy</t>
  </si>
  <si>
    <t>Polk</t>
  </si>
  <si>
    <t>Hardee</t>
  </si>
  <si>
    <t>Holmes</t>
  </si>
  <si>
    <t>Collier</t>
  </si>
  <si>
    <t>Nassau</t>
  </si>
  <si>
    <t>Union</t>
  </si>
  <si>
    <t>Marion</t>
  </si>
  <si>
    <t>Washington</t>
  </si>
  <si>
    <t>Hendry</t>
  </si>
  <si>
    <t>Orange</t>
  </si>
  <si>
    <t>Clay</t>
  </si>
  <si>
    <t>Santa Rosa</t>
  </si>
  <si>
    <t>Brevard</t>
  </si>
  <si>
    <t>Liberty</t>
  </si>
  <si>
    <t>Leon</t>
  </si>
  <si>
    <t>Hillsborough</t>
  </si>
  <si>
    <t>Charlotte</t>
  </si>
  <si>
    <t>Gadsden</t>
  </si>
  <si>
    <t>Gulf</t>
  </si>
  <si>
    <t>Indian River</t>
  </si>
  <si>
    <t>Baker</t>
  </si>
  <si>
    <t>Putnam</t>
  </si>
  <si>
    <t>Jefferson</t>
  </si>
  <si>
    <t>Sarasota</t>
  </si>
  <si>
    <t>Suwannee</t>
  </si>
  <si>
    <t>Taylor</t>
  </si>
  <si>
    <t>Alachua</t>
  </si>
  <si>
    <t>Okaloosa</t>
  </si>
  <si>
    <t>St. Lucie</t>
  </si>
  <si>
    <t>Jackson</t>
  </si>
  <si>
    <t>County of Release</t>
  </si>
  <si>
    <t>Total</t>
  </si>
  <si>
    <t>Desoto</t>
  </si>
  <si>
    <t>https://nnedv.org/wp-content/uploads/2021/05/15th-Annual-DV-Counts-Report-Florida-Summary.pdf</t>
  </si>
  <si>
    <t>LaFayette</t>
  </si>
  <si>
    <t>Costs</t>
  </si>
  <si>
    <t>Tampa  Bay</t>
  </si>
  <si>
    <t>Total Development Costs by Unit Type</t>
  </si>
  <si>
    <t>Annual Operating Costs</t>
  </si>
  <si>
    <t>Unit Need</t>
  </si>
  <si>
    <t>Operating Costs estimated at 70% FMR</t>
  </si>
  <si>
    <t>CoC</t>
  </si>
  <si>
    <t>0 Bedroom FMR ($)</t>
  </si>
  <si>
    <t>1 Bedroom FMR ($)</t>
  </si>
  <si>
    <t>2 Bedroom FMR ($)</t>
  </si>
  <si>
    <t>3 Bedroom FMR ($)</t>
  </si>
  <si>
    <t>4 Bedroom FMR ($)</t>
  </si>
  <si>
    <t>Average Rents</t>
  </si>
  <si>
    <t>0br</t>
  </si>
  <si>
    <t>1br</t>
  </si>
  <si>
    <t>2br</t>
  </si>
  <si>
    <t>3br</t>
  </si>
  <si>
    <t>4br</t>
  </si>
  <si>
    <t>Operating Costs (Does not include ability to pay)</t>
  </si>
  <si>
    <t>Continuum of Care (CoC) Number</t>
  </si>
  <si>
    <t>Florida Housing Finance Corporation Region</t>
  </si>
  <si>
    <t>0 Bedroom</t>
  </si>
  <si>
    <t>1 Bedroom</t>
  </si>
  <si>
    <t>2 Bedroom</t>
  </si>
  <si>
    <t>3 Bedroom</t>
  </si>
  <si>
    <t>4 Bedroom</t>
  </si>
  <si>
    <t>Affordable Housing for Chronically Homeless Individuals</t>
  </si>
  <si>
    <t>Total Need</t>
  </si>
  <si>
    <t>Notes: Need by unit size is a product of CSH's analysis and not representative of HUD data</t>
  </si>
  <si>
    <t>Affordable Housing Need for Non-Chronically Homeless Individuals</t>
  </si>
  <si>
    <t>NORTHFL Total</t>
  </si>
  <si>
    <t>CENTRALFL Total</t>
  </si>
  <si>
    <t>TAMPABAY Total</t>
  </si>
  <si>
    <t>SOUTHFL Total</t>
  </si>
  <si>
    <t>Affordable Housing Need for Homeless Families</t>
  </si>
  <si>
    <t>Source: U.S. Department of Housing and Urban Development (HUD), 2019 Point in Time Count</t>
  </si>
  <si>
    <t>Affordable Housing Need for Individuals Exiting Prison</t>
  </si>
  <si>
    <t>Source: Florida Department of Corrections (DoC)</t>
  </si>
  <si>
    <t>Notes: Data drawn from a requested extract by Florida DoC. Need by unit size is a product of CSH's analysis and not representative of Florida DoC data.</t>
  </si>
  <si>
    <t>Source: Florida Department of Children and Families (DCF), Statewide Youth Receiving Aftercare, Extended Foster Care, Postsecondary Education Services (2019-2020)</t>
  </si>
  <si>
    <t>Affordable Housing Need for Youth Aging Out of Foster Care</t>
  </si>
  <si>
    <t>Source: Florida Department of Education (DoE), 2018-2019 Counts of Homeless Students by District</t>
  </si>
  <si>
    <t>Total Need for Families</t>
  </si>
  <si>
    <t>Total Need for Individuals</t>
  </si>
  <si>
    <t>Affordable Housing Need for Students and their Families</t>
  </si>
  <si>
    <t>Notes: Summary data is reported at the state level. Need was apportioned to counties by population. Need by unit size is a product of CSH's analysis and not an element of NNEDV data.</t>
  </si>
  <si>
    <t>Source: National Network to End Domestic Violence (NNEDV), 15th Annual Domestic Violence Counts Report: Florida Summary</t>
  </si>
  <si>
    <t>Notes: Need by unit size is a product of CSH's analysis and not representative of Florida DoE data.</t>
  </si>
  <si>
    <t>Source: Florida Agency for Persons with Disabilities, Waiting List by County as of 12/1/2020</t>
  </si>
  <si>
    <t>Notes: Data includes persons on waiting list by living situation. Need by unit size is a product of CSH's analysis and not an element of APD data.</t>
  </si>
  <si>
    <t>Need for Affordable Housing Units for Households Receiving SSI, SSDI, and VASH Benefits</t>
  </si>
  <si>
    <t>Source: Shimberg Center, Analysis of US Census Bureau IPUMS Data</t>
  </si>
  <si>
    <t>Affordable Housing Need for Households Receiving SSI, SSDI, and VASH Benefits</t>
  </si>
  <si>
    <t>Source: Florida Department of Children and Families, Count of Children in Out of Home Care Data Table</t>
  </si>
  <si>
    <t>Notes: Need by unit size is a product of CSH's analysis and is not reflected in DCF Data.</t>
  </si>
  <si>
    <t>Notes: Need by unit size is a product of CSH's analysis and is not reflective of Shimberg Center Analysis.</t>
  </si>
  <si>
    <t>Source: US Substance Abuse and Mental Health Services Administration (SAMHSA), National Survey of Substance Abuse Treatment Services (N-SSATS); Florida Department of Corrections (DoC), County Detention Facilities' Average Inmate Population Monthly Reports</t>
  </si>
  <si>
    <t>Notes: Need by unit size is a product of CSH's analysis and not reflected in SAMHSA or DoC data.</t>
  </si>
  <si>
    <t>Affordable Housing Need for Adults with Intellectual and Developmental Disorders</t>
  </si>
  <si>
    <t>Affordable Housing Need for Individuals Receiving Behavioral Health Treatment</t>
  </si>
  <si>
    <t>Permanent Supportive Housing</t>
  </si>
  <si>
    <t>Affordable Housing</t>
  </si>
  <si>
    <t>0 - 30% Area Median Income</t>
  </si>
  <si>
    <t>30.01 - 60% Area Median Income</t>
  </si>
  <si>
    <t>Per UnitDevelopment Costs by Unit Type</t>
  </si>
  <si>
    <t>Notes: Operating costs based on 70% of Fair Market Rent; Housing Assistance / Cost Barriers to Entry (Applies to all 0-30% AMI Units, likely undercount due to some need among 30-60% AMI) - calculated as 2 months rent, $300 utilities deposit, $35 application fee per unit</t>
  </si>
  <si>
    <t>Housing Assistance/Reducing Cost Barriers to Entry</t>
  </si>
  <si>
    <t>Annual Operating Costs and Costs Associated with Housing Assistance and Reducing Cost Barriers to Entry</t>
  </si>
  <si>
    <t>Source: US Department of Housing and Urban Development (HUD), Fair Market rents</t>
  </si>
  <si>
    <t>Calculations to Assess Operating Costs Per Unit</t>
  </si>
  <si>
    <t>Fair Market Rents (FMR)</t>
  </si>
  <si>
    <t>Source: US Department of Housing and Urban Development (HUD), Fair Market Rent (FMR), 2021; Shimberg Center, Income and Rent Limits</t>
  </si>
  <si>
    <t>0 Bedroom Operating Costs</t>
  </si>
  <si>
    <t>1 Bedroom Operating Costs</t>
  </si>
  <si>
    <t>2 Bedroom Operating Costs</t>
  </si>
  <si>
    <t>3 Bedroom Operating Costs</t>
  </si>
  <si>
    <t>4 Bedroom Operating Costs</t>
  </si>
  <si>
    <t>Operating Costs by Region</t>
  </si>
  <si>
    <t>STATE TOTALS</t>
  </si>
  <si>
    <t>Total Affordable Housing Need for Individuals</t>
  </si>
  <si>
    <t>Total Affordable Housing Need for Families</t>
  </si>
  <si>
    <t>State Totals</t>
  </si>
  <si>
    <t>Regional Totals</t>
  </si>
  <si>
    <t>Supportive Housing</t>
  </si>
  <si>
    <t>Tab 1a</t>
  </si>
  <si>
    <t>Tab 1b</t>
  </si>
  <si>
    <t>Tab 1c</t>
  </si>
  <si>
    <t>Tab 1d</t>
  </si>
  <si>
    <t>Tab 1e</t>
  </si>
  <si>
    <t>Data Type</t>
  </si>
  <si>
    <t>Tab ID</t>
  </si>
  <si>
    <t>Tab 2a</t>
  </si>
  <si>
    <t>Tab 2b</t>
  </si>
  <si>
    <t>Tab 2c</t>
  </si>
  <si>
    <t>Tab 2d</t>
  </si>
  <si>
    <t>Tab 2e</t>
  </si>
  <si>
    <t>Tab 1f</t>
  </si>
  <si>
    <t>Tab 3a</t>
  </si>
  <si>
    <t>Tab 4a</t>
  </si>
  <si>
    <t>Tab 4b</t>
  </si>
  <si>
    <t>Homeless Populations Data</t>
  </si>
  <si>
    <t>Special Needs Populations Data</t>
  </si>
  <si>
    <t>Supportive Housing Need for Non-Chronically Homeless Individuals</t>
  </si>
  <si>
    <t>Supportive Housing Need for Homeless Families</t>
  </si>
  <si>
    <t>Need for Supportive Housing and Affordable Housing Units for Non-Chronically Homeless Individuals by Continuum of Care Region</t>
  </si>
  <si>
    <t>Need for Supportive and Affordable Housing Units for Chronically Homeless Individuals by Continuum of Care Region</t>
  </si>
  <si>
    <t>Supportive Housing for Chronically Homeless Individuals</t>
  </si>
  <si>
    <t>Need for Supportive and Affordable Housing Units for Homeless Families by Continuum of Care Region</t>
  </si>
  <si>
    <t>Need for Supportive and Affordable Housing Units for Students and their Families Living Doubled Up or in Hotels and Motels</t>
  </si>
  <si>
    <t>Supportive Housing Need for Students and their Families</t>
  </si>
  <si>
    <t>Supportive Housing Need for Homeless Familes</t>
  </si>
  <si>
    <t>Supportive Housing Need for Chronically Homeless Individuals</t>
  </si>
  <si>
    <t>Affordable Housing Need for Chronically Homeless Individuals</t>
  </si>
  <si>
    <t>Need for Supportive and Affordable Housing Units for Individuals Exiting Prison by County</t>
  </si>
  <si>
    <t>Supportive Housing Need for Individuals Exiting Prison</t>
  </si>
  <si>
    <t>Need for Supportive Housing and Affordable Housing Units for Individuals Receiving Behavioral Health Treatment</t>
  </si>
  <si>
    <t>Supportive Housing Need for Individuals Receiving Behavioral Health Treatment</t>
  </si>
  <si>
    <t>Need for Supportive and Affordable Housing Units for Adult Individuals with Intellectual and Developmental Disorders</t>
  </si>
  <si>
    <t>Supportive Housing Need for Adults with Intellectual and Developmental Disorders</t>
  </si>
  <si>
    <t>Need for Supportive and Affordable Housing Units for Individual Survivors of Domestic Violence and their Families</t>
  </si>
  <si>
    <t>Supportive Housing Need for Survivors of Domestic Violence and their Families</t>
  </si>
  <si>
    <t>Affordable Housing Need for Survivors of Domestic Violence and their Families</t>
  </si>
  <si>
    <t>Need for Supportive Housing Units for Child Welfare-Involved Families</t>
  </si>
  <si>
    <t>Supportive Housing Need for Child Welfare-Involved Families</t>
  </si>
  <si>
    <t>Need for Supportive and Affordable Housing Units for Youth Aging Out of Foster Care</t>
  </si>
  <si>
    <t>Regional Population Housing Need and Development Costs Totals</t>
  </si>
  <si>
    <t>Regional Population Housing Need and Development Cost Totals</t>
  </si>
  <si>
    <t>Need for Supportive  and Affordable Housing Units for Individuals Exiting Prison by County</t>
  </si>
  <si>
    <t>Need for  Supportive Housing and Affordable Housing Units for Individuals Receiving Behavioral Health Treatment</t>
  </si>
  <si>
    <t>Need for  Supportive Housing Units for Child Welfare-Involved Families</t>
  </si>
  <si>
    <t>Notes: The distribution of out-of-home foster care was applied to the total service population (2019-2020) to estimate need at the county level. Need by unit size is a product of CSH's analysis and not representative of Florida DCF data.</t>
  </si>
  <si>
    <t>Supportive Housing Need for Youth Aging Out of Foster Care</t>
  </si>
  <si>
    <t>Data Tables for Florida Assessment of Housing for Special Needs and Homeless Populations Report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</si>
</sst>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rgb="FF0066CC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</font>
    <font>
      <u/>
      <sz val="10"/>
      <color rgb="FF0066CC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>
      <protection locked="0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410">
    <xf numFmtId="0" fontId="0" fillId="0" borderId="0" xfId="0"/>
    <xf numFmtId="0" fontId="0" fillId="2" borderId="0" xfId="0" applyFill="1"/>
    <xf numFmtId="0" fontId="3" fillId="3" borderId="0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0" fontId="2" fillId="2" borderId="0" xfId="0" applyFont="1" applyFill="1"/>
    <xf numFmtId="0" fontId="7" fillId="2" borderId="0" xfId="7" applyFont="1" applyFill="1" applyBorder="1"/>
    <xf numFmtId="1" fontId="7" fillId="2" borderId="0" xfId="7" applyNumberFormat="1" applyFont="1" applyFill="1" applyBorder="1"/>
    <xf numFmtId="0" fontId="7" fillId="2" borderId="2" xfId="7" applyFont="1" applyFill="1" applyBorder="1"/>
    <xf numFmtId="1" fontId="7" fillId="2" borderId="2" xfId="7" applyNumberFormat="1" applyFont="1" applyFill="1" applyBorder="1"/>
    <xf numFmtId="1" fontId="3" fillId="2" borderId="2" xfId="7" applyNumberFormat="1" applyFont="1" applyFill="1" applyBorder="1"/>
    <xf numFmtId="0" fontId="3" fillId="2" borderId="2" xfId="7" applyFont="1" applyFill="1" applyBorder="1"/>
    <xf numFmtId="0" fontId="3" fillId="4" borderId="0" xfId="0" applyFont="1" applyFill="1" applyBorder="1"/>
    <xf numFmtId="0" fontId="3" fillId="2" borderId="0" xfId="0" applyFont="1" applyFill="1" applyBorder="1"/>
    <xf numFmtId="1" fontId="3" fillId="2" borderId="0" xfId="0" applyNumberFormat="1" applyFont="1" applyFill="1" applyBorder="1"/>
    <xf numFmtId="0" fontId="8" fillId="2" borderId="0" xfId="0" applyFont="1" applyFill="1" applyBorder="1" applyAlignment="1">
      <alignment wrapText="1"/>
    </xf>
    <xf numFmtId="0" fontId="3" fillId="2" borderId="2" xfId="0" applyFont="1" applyFill="1" applyBorder="1"/>
    <xf numFmtId="1" fontId="3" fillId="2" borderId="2" xfId="0" applyNumberFormat="1" applyFont="1" applyFill="1" applyBorder="1"/>
    <xf numFmtId="0" fontId="3" fillId="4" borderId="0" xfId="0" applyFont="1" applyFill="1" applyBorder="1" applyAlignment="1">
      <alignment wrapText="1"/>
    </xf>
    <xf numFmtId="0" fontId="3" fillId="3" borderId="2" xfId="0" applyFont="1" applyFill="1" applyBorder="1"/>
    <xf numFmtId="0" fontId="4" fillId="2" borderId="0" xfId="7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8" fillId="3" borderId="0" xfId="0" applyFont="1" applyFill="1" applyBorder="1"/>
    <xf numFmtId="0" fontId="10" fillId="3" borderId="6" xfId="0" applyFont="1" applyFill="1" applyBorder="1"/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5" fontId="0" fillId="2" borderId="0" xfId="1" applyNumberFormat="1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/>
    <xf numFmtId="0" fontId="10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0" fillId="2" borderId="0" xfId="10" applyNumberFormat="1" applyFont="1" applyFill="1"/>
    <xf numFmtId="1" fontId="0" fillId="2" borderId="0" xfId="0" applyNumberFormat="1" applyFont="1" applyFill="1"/>
    <xf numFmtId="166" fontId="0" fillId="2" borderId="0" xfId="1" applyNumberFormat="1" applyFont="1" applyFill="1"/>
    <xf numFmtId="44" fontId="0" fillId="2" borderId="0" xfId="0" applyNumberFormat="1" applyFont="1" applyFill="1"/>
    <xf numFmtId="0" fontId="0" fillId="2" borderId="0" xfId="0" applyFont="1" applyFill="1" applyAlignment="1">
      <alignment horizontal="right"/>
    </xf>
    <xf numFmtId="167" fontId="0" fillId="2" borderId="0" xfId="0" applyNumberFormat="1" applyFont="1" applyFill="1"/>
    <xf numFmtId="167" fontId="2" fillId="2" borderId="0" xfId="0" applyNumberFormat="1" applyFont="1" applyFill="1"/>
    <xf numFmtId="1" fontId="0" fillId="2" borderId="0" xfId="0" applyNumberFormat="1" applyFont="1" applyFill="1" applyAlignment="1">
      <alignment horizontal="right"/>
    </xf>
    <xf numFmtId="166" fontId="0" fillId="2" borderId="0" xfId="0" applyNumberFormat="1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5" fontId="0" fillId="2" borderId="0" xfId="0" applyNumberFormat="1" applyFont="1" applyFill="1" applyBorder="1" applyAlignment="1">
      <alignment horizontal="right"/>
    </xf>
    <xf numFmtId="5" fontId="0" fillId="2" borderId="0" xfId="0" applyNumberFormat="1" applyFont="1" applyFill="1" applyBorder="1"/>
    <xf numFmtId="167" fontId="0" fillId="2" borderId="0" xfId="0" applyNumberFormat="1" applyFont="1" applyFill="1" applyBorder="1"/>
    <xf numFmtId="166" fontId="0" fillId="2" borderId="0" xfId="0" applyNumberFormat="1" applyFont="1" applyFill="1" applyBorder="1"/>
    <xf numFmtId="0" fontId="3" fillId="4" borderId="2" xfId="0" applyFont="1" applyFill="1" applyBorder="1"/>
    <xf numFmtId="164" fontId="7" fillId="4" borderId="2" xfId="0" applyNumberFormat="1" applyFont="1" applyFill="1" applyBorder="1"/>
    <xf numFmtId="1" fontId="3" fillId="4" borderId="0" xfId="0" applyNumberFormat="1" applyFont="1" applyFill="1" applyBorder="1"/>
    <xf numFmtId="1" fontId="3" fillId="4" borderId="2" xfId="0" applyNumberFormat="1" applyFont="1" applyFill="1" applyBorder="1"/>
    <xf numFmtId="0" fontId="0" fillId="2" borderId="2" xfId="0" applyFont="1" applyFill="1" applyBorder="1"/>
    <xf numFmtId="0" fontId="8" fillId="4" borderId="0" xfId="0" applyFont="1" applyFill="1" applyBorder="1"/>
    <xf numFmtId="0" fontId="8" fillId="2" borderId="2" xfId="0" applyFont="1" applyFill="1" applyBorder="1" applyAlignment="1">
      <alignment wrapText="1"/>
    </xf>
    <xf numFmtId="0" fontId="12" fillId="3" borderId="2" xfId="0" applyNumberFormat="1" applyFont="1" applyFill="1" applyBorder="1" applyAlignment="1" applyProtection="1">
      <alignment horizontal="center" wrapText="1"/>
    </xf>
    <xf numFmtId="0" fontId="12" fillId="3" borderId="2" xfId="0" applyNumberFormat="1" applyFont="1" applyFill="1" applyBorder="1" applyAlignment="1" applyProtection="1">
      <alignment horizontal="left" wrapText="1"/>
    </xf>
    <xf numFmtId="1" fontId="12" fillId="0" borderId="2" xfId="0" applyNumberFormat="1" applyFont="1" applyFill="1" applyBorder="1"/>
    <xf numFmtId="0" fontId="12" fillId="4" borderId="2" xfId="0" applyNumberFormat="1" applyFont="1" applyFill="1" applyBorder="1" applyAlignment="1" applyProtection="1">
      <alignment horizontal="left" wrapText="1"/>
    </xf>
    <xf numFmtId="1" fontId="12" fillId="2" borderId="2" xfId="0" applyNumberFormat="1" applyFont="1" applyFill="1" applyBorder="1"/>
    <xf numFmtId="1" fontId="12" fillId="4" borderId="2" xfId="0" applyNumberFormat="1" applyFont="1" applyFill="1" applyBorder="1"/>
    <xf numFmtId="0" fontId="3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wrapText="1"/>
    </xf>
    <xf numFmtId="1" fontId="3" fillId="2" borderId="0" xfId="0" applyNumberFormat="1" applyFont="1" applyFill="1"/>
    <xf numFmtId="0" fontId="13" fillId="2" borderId="0" xfId="4" applyFont="1" applyFill="1" applyBorder="1">
      <protection locked="0"/>
    </xf>
    <xf numFmtId="165" fontId="3" fillId="2" borderId="2" xfId="0" applyNumberFormat="1" applyFont="1" applyFill="1" applyBorder="1"/>
    <xf numFmtId="1" fontId="3" fillId="3" borderId="2" xfId="0" applyNumberFormat="1" applyFont="1" applyFill="1" applyBorder="1" applyAlignment="1">
      <alignment horizontal="center"/>
    </xf>
    <xf numFmtId="0" fontId="2" fillId="2" borderId="0" xfId="0" applyFont="1" applyFill="1" applyBorder="1"/>
    <xf numFmtId="5" fontId="3" fillId="3" borderId="2" xfId="1" applyNumberFormat="1" applyFont="1" applyFill="1" applyBorder="1"/>
    <xf numFmtId="166" fontId="0" fillId="2" borderId="2" xfId="1" applyNumberFormat="1" applyFont="1" applyFill="1" applyBorder="1"/>
    <xf numFmtId="166" fontId="0" fillId="2" borderId="17" xfId="1" applyNumberFormat="1" applyFont="1" applyFill="1" applyBorder="1"/>
    <xf numFmtId="166" fontId="0" fillId="2" borderId="21" xfId="1" applyNumberFormat="1" applyFont="1" applyFill="1" applyBorder="1"/>
    <xf numFmtId="166" fontId="0" fillId="2" borderId="20" xfId="1" applyNumberFormat="1" applyFont="1" applyFill="1" applyBorder="1"/>
    <xf numFmtId="166" fontId="0" fillId="2" borderId="15" xfId="1" applyNumberFormat="1" applyFont="1" applyFill="1" applyBorder="1"/>
    <xf numFmtId="0" fontId="0" fillId="2" borderId="0" xfId="0" applyFont="1" applyFill="1" applyBorder="1" applyAlignment="1"/>
    <xf numFmtId="0" fontId="0" fillId="2" borderId="6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14" fillId="3" borderId="15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9" fillId="2" borderId="0" xfId="0" applyFont="1" applyFill="1"/>
    <xf numFmtId="1" fontId="0" fillId="2" borderId="2" xfId="0" applyNumberFormat="1" applyFont="1" applyFill="1" applyBorder="1"/>
    <xf numFmtId="166" fontId="0" fillId="2" borderId="11" xfId="1" applyNumberFormat="1" applyFont="1" applyFill="1" applyBorder="1"/>
    <xf numFmtId="166" fontId="0" fillId="2" borderId="22" xfId="1" applyNumberFormat="1" applyFont="1" applyFill="1" applyBorder="1"/>
    <xf numFmtId="166" fontId="0" fillId="2" borderId="18" xfId="1" applyNumberFormat="1" applyFont="1" applyFill="1" applyBorder="1"/>
    <xf numFmtId="166" fontId="0" fillId="2" borderId="19" xfId="1" applyNumberFormat="1" applyFont="1" applyFill="1" applyBorder="1"/>
    <xf numFmtId="1" fontId="0" fillId="2" borderId="21" xfId="0" applyNumberFormat="1" applyFont="1" applyFill="1" applyBorder="1"/>
    <xf numFmtId="1" fontId="0" fillId="2" borderId="17" xfId="0" applyNumberFormat="1" applyFont="1" applyFill="1" applyBorder="1"/>
    <xf numFmtId="1" fontId="0" fillId="2" borderId="22" xfId="0" applyNumberFormat="1" applyFont="1" applyFill="1" applyBorder="1"/>
    <xf numFmtId="1" fontId="0" fillId="2" borderId="18" xfId="0" applyNumberFormat="1" applyFont="1" applyFill="1" applyBorder="1"/>
    <xf numFmtId="1" fontId="0" fillId="2" borderId="19" xfId="0" applyNumberFormat="1" applyFont="1" applyFill="1" applyBorder="1"/>
    <xf numFmtId="166" fontId="0" fillId="2" borderId="26" xfId="1" applyNumberFormat="1" applyFont="1" applyFill="1" applyBorder="1"/>
    <xf numFmtId="166" fontId="0" fillId="2" borderId="1" xfId="1" applyNumberFormat="1" applyFont="1" applyFill="1" applyBorder="1"/>
    <xf numFmtId="166" fontId="0" fillId="2" borderId="27" xfId="1" applyNumberFormat="1" applyFont="1" applyFill="1" applyBorder="1"/>
    <xf numFmtId="1" fontId="0" fillId="2" borderId="26" xfId="0" applyNumberFormat="1" applyFont="1" applyFill="1" applyBorder="1"/>
    <xf numFmtId="1" fontId="0" fillId="2" borderId="1" xfId="0" applyNumberFormat="1" applyFont="1" applyFill="1" applyBorder="1"/>
    <xf numFmtId="1" fontId="0" fillId="2" borderId="27" xfId="0" applyNumberFormat="1" applyFont="1" applyFill="1" applyBorder="1"/>
    <xf numFmtId="166" fontId="0" fillId="2" borderId="8" xfId="1" applyNumberFormat="1" applyFont="1" applyFill="1" applyBorder="1"/>
    <xf numFmtId="166" fontId="0" fillId="2" borderId="32" xfId="1" applyNumberFormat="1" applyFont="1" applyFill="1" applyBorder="1"/>
    <xf numFmtId="0" fontId="0" fillId="2" borderId="20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0" fillId="2" borderId="21" xfId="0" applyFont="1" applyFill="1" applyBorder="1"/>
    <xf numFmtId="0" fontId="0" fillId="2" borderId="17" xfId="10" applyNumberFormat="1" applyFont="1" applyFill="1" applyBorder="1"/>
    <xf numFmtId="0" fontId="0" fillId="2" borderId="22" xfId="0" applyFont="1" applyFill="1" applyBorder="1"/>
    <xf numFmtId="0" fontId="0" fillId="2" borderId="18" xfId="0" applyFont="1" applyFill="1" applyBorder="1"/>
    <xf numFmtId="0" fontId="0" fillId="2" borderId="19" xfId="10" applyNumberFormat="1" applyFont="1" applyFill="1" applyBorder="1"/>
    <xf numFmtId="44" fontId="0" fillId="2" borderId="2" xfId="0" applyNumberFormat="1" applyFont="1" applyFill="1" applyBorder="1"/>
    <xf numFmtId="44" fontId="0" fillId="2" borderId="17" xfId="0" applyNumberFormat="1" applyFont="1" applyFill="1" applyBorder="1"/>
    <xf numFmtId="44" fontId="0" fillId="2" borderId="18" xfId="0" applyNumberFormat="1" applyFont="1" applyFill="1" applyBorder="1"/>
    <xf numFmtId="44" fontId="0" fillId="2" borderId="19" xfId="0" applyNumberFormat="1" applyFont="1" applyFill="1" applyBorder="1"/>
    <xf numFmtId="167" fontId="0" fillId="2" borderId="2" xfId="0" applyNumberFormat="1" applyFont="1" applyFill="1" applyBorder="1"/>
    <xf numFmtId="0" fontId="0" fillId="2" borderId="21" xfId="0" applyFont="1" applyFill="1" applyBorder="1" applyAlignment="1">
      <alignment horizontal="right"/>
    </xf>
    <xf numFmtId="167" fontId="0" fillId="2" borderId="17" xfId="0" applyNumberFormat="1" applyFont="1" applyFill="1" applyBorder="1"/>
    <xf numFmtId="0" fontId="2" fillId="2" borderId="22" xfId="0" applyFont="1" applyFill="1" applyBorder="1" applyAlignment="1">
      <alignment horizontal="right"/>
    </xf>
    <xf numFmtId="167" fontId="2" fillId="2" borderId="18" xfId="0" applyNumberFormat="1" applyFont="1" applyFill="1" applyBorder="1"/>
    <xf numFmtId="167" fontId="2" fillId="2" borderId="19" xfId="0" applyNumberFormat="1" applyFont="1" applyFill="1" applyBorder="1"/>
    <xf numFmtId="0" fontId="0" fillId="2" borderId="33" xfId="0" applyFont="1" applyFill="1" applyBorder="1"/>
    <xf numFmtId="0" fontId="0" fillId="2" borderId="37" xfId="0" applyFont="1" applyFill="1" applyBorder="1"/>
    <xf numFmtId="167" fontId="0" fillId="2" borderId="1" xfId="0" applyNumberFormat="1" applyFont="1" applyFill="1" applyBorder="1"/>
    <xf numFmtId="167" fontId="0" fillId="2" borderId="27" xfId="0" applyNumberFormat="1" applyFont="1" applyFill="1" applyBorder="1"/>
    <xf numFmtId="0" fontId="0" fillId="2" borderId="34" xfId="0" applyFont="1" applyFill="1" applyBorder="1" applyAlignment="1">
      <alignment wrapText="1"/>
    </xf>
    <xf numFmtId="0" fontId="0" fillId="2" borderId="35" xfId="0" applyFont="1" applyFill="1" applyBorder="1" applyAlignment="1">
      <alignment wrapText="1"/>
    </xf>
    <xf numFmtId="0" fontId="0" fillId="2" borderId="36" xfId="0" applyFont="1" applyFill="1" applyBorder="1" applyAlignment="1">
      <alignment wrapText="1"/>
    </xf>
    <xf numFmtId="0" fontId="2" fillId="2" borderId="0" xfId="0" applyFont="1" applyFill="1" applyAlignment="1"/>
    <xf numFmtId="1" fontId="4" fillId="3" borderId="29" xfId="0" applyNumberFormat="1" applyFont="1" applyFill="1" applyBorder="1" applyAlignment="1">
      <alignment horizontal="center"/>
    </xf>
    <xf numFmtId="1" fontId="3" fillId="3" borderId="39" xfId="0" applyNumberFormat="1" applyFont="1" applyFill="1" applyBorder="1" applyAlignment="1">
      <alignment horizontal="center"/>
    </xf>
    <xf numFmtId="1" fontId="3" fillId="4" borderId="15" xfId="0" applyNumberFormat="1" applyFont="1" applyFill="1" applyBorder="1"/>
    <xf numFmtId="1" fontId="3" fillId="4" borderId="16" xfId="0" applyNumberFormat="1" applyFont="1" applyFill="1" applyBorder="1"/>
    <xf numFmtId="1" fontId="3" fillId="4" borderId="17" xfId="0" applyNumberFormat="1" applyFont="1" applyFill="1" applyBorder="1"/>
    <xf numFmtId="1" fontId="3" fillId="4" borderId="18" xfId="0" applyNumberFormat="1" applyFont="1" applyFill="1" applyBorder="1"/>
    <xf numFmtId="1" fontId="3" fillId="4" borderId="19" xfId="0" applyNumberFormat="1" applyFont="1" applyFill="1" applyBorder="1"/>
    <xf numFmtId="1" fontId="3" fillId="4" borderId="1" xfId="0" applyNumberFormat="1" applyFont="1" applyFill="1" applyBorder="1"/>
    <xf numFmtId="0" fontId="3" fillId="4" borderId="20" xfId="0" applyFont="1" applyFill="1" applyBorder="1"/>
    <xf numFmtId="0" fontId="8" fillId="4" borderId="2" xfId="0" applyFont="1" applyFill="1" applyBorder="1"/>
    <xf numFmtId="166" fontId="2" fillId="2" borderId="29" xfId="1" applyNumberFormat="1" applyFont="1" applyFill="1" applyBorder="1"/>
    <xf numFmtId="166" fontId="0" fillId="2" borderId="39" xfId="1" applyNumberFormat="1" applyFont="1" applyFill="1" applyBorder="1"/>
    <xf numFmtId="166" fontId="2" fillId="2" borderId="28" xfId="0" applyNumberFormat="1" applyFont="1" applyFill="1" applyBorder="1"/>
    <xf numFmtId="166" fontId="2" fillId="2" borderId="29" xfId="0" applyNumberFormat="1" applyFont="1" applyFill="1" applyBorder="1"/>
    <xf numFmtId="166" fontId="0" fillId="2" borderId="46" xfId="1" applyNumberFormat="1" applyFont="1" applyFill="1" applyBorder="1"/>
    <xf numFmtId="0" fontId="14" fillId="3" borderId="47" xfId="0" applyFont="1" applyFill="1" applyBorder="1" applyAlignment="1">
      <alignment horizontal="center"/>
    </xf>
    <xf numFmtId="166" fontId="0" fillId="2" borderId="48" xfId="1" applyNumberFormat="1" applyFont="1" applyFill="1" applyBorder="1"/>
    <xf numFmtId="166" fontId="0" fillId="2" borderId="9" xfId="1" applyNumberFormat="1" applyFont="1" applyFill="1" applyBorder="1"/>
    <xf numFmtId="166" fontId="0" fillId="2" borderId="49" xfId="1" applyNumberFormat="1" applyFont="1" applyFill="1" applyBorder="1"/>
    <xf numFmtId="166" fontId="2" fillId="2" borderId="50" xfId="0" applyNumberFormat="1" applyFont="1" applyFill="1" applyBorder="1"/>
    <xf numFmtId="0" fontId="14" fillId="3" borderId="0" xfId="0" applyFont="1" applyFill="1" applyBorder="1" applyAlignment="1">
      <alignment horizontal="center"/>
    </xf>
    <xf numFmtId="166" fontId="0" fillId="2" borderId="0" xfId="1" applyNumberFormat="1" applyFont="1" applyFill="1" applyBorder="1"/>
    <xf numFmtId="166" fontId="2" fillId="2" borderId="0" xfId="0" applyNumberFormat="1" applyFont="1" applyFill="1" applyBorder="1"/>
    <xf numFmtId="0" fontId="14" fillId="3" borderId="48" xfId="0" applyFont="1" applyFill="1" applyBorder="1" applyAlignment="1">
      <alignment horizontal="center"/>
    </xf>
    <xf numFmtId="166" fontId="2" fillId="2" borderId="50" xfId="1" applyNumberFormat="1" applyFont="1" applyFill="1" applyBorder="1"/>
    <xf numFmtId="166" fontId="2" fillId="2" borderId="0" xfId="1" applyNumberFormat="1" applyFont="1" applyFill="1" applyBorder="1"/>
    <xf numFmtId="0" fontId="14" fillId="3" borderId="20" xfId="0" applyFont="1" applyFill="1" applyBorder="1" applyAlignment="1">
      <alignment horizontal="center"/>
    </xf>
    <xf numFmtId="166" fontId="2" fillId="2" borderId="28" xfId="1" applyNumberFormat="1" applyFont="1" applyFill="1" applyBorder="1"/>
    <xf numFmtId="166" fontId="0" fillId="2" borderId="52" xfId="1" applyNumberFormat="1" applyFont="1" applyFill="1" applyBorder="1"/>
    <xf numFmtId="166" fontId="0" fillId="2" borderId="51" xfId="0" applyNumberFormat="1" applyFont="1" applyFill="1" applyBorder="1"/>
    <xf numFmtId="166" fontId="0" fillId="2" borderId="52" xfId="0" applyNumberFormat="1" applyFont="1" applyFill="1" applyBorder="1"/>
    <xf numFmtId="166" fontId="0" fillId="2" borderId="45" xfId="0" applyNumberFormat="1" applyFont="1" applyFill="1" applyBorder="1"/>
    <xf numFmtId="166" fontId="2" fillId="2" borderId="54" xfId="0" applyNumberFormat="1" applyFont="1" applyFill="1" applyBorder="1"/>
    <xf numFmtId="0" fontId="14" fillId="3" borderId="26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3" borderId="55" xfId="0" applyFont="1" applyFill="1" applyBorder="1" applyAlignment="1">
      <alignment horizontal="center"/>
    </xf>
    <xf numFmtId="166" fontId="2" fillId="2" borderId="54" xfId="1" applyNumberFormat="1" applyFont="1" applyFill="1" applyBorder="1"/>
    <xf numFmtId="166" fontId="0" fillId="2" borderId="45" xfId="1" applyNumberFormat="1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1" fontId="3" fillId="3" borderId="49" xfId="0" applyNumberFormat="1" applyFont="1" applyFill="1" applyBorder="1" applyAlignment="1">
      <alignment horizontal="center"/>
    </xf>
    <xf numFmtId="1" fontId="4" fillId="3" borderId="50" xfId="0" applyNumberFormat="1" applyFont="1" applyFill="1" applyBorder="1" applyAlignment="1">
      <alignment horizontal="center"/>
    </xf>
    <xf numFmtId="5" fontId="3" fillId="3" borderId="9" xfId="1" applyNumberFormat="1" applyFont="1" applyFill="1" applyBorder="1"/>
    <xf numFmtId="0" fontId="0" fillId="2" borderId="0" xfId="0" applyFill="1" applyBorder="1"/>
    <xf numFmtId="1" fontId="3" fillId="3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5" fontId="3" fillId="3" borderId="0" xfId="1" applyNumberFormat="1" applyFont="1" applyFill="1" applyBorder="1"/>
    <xf numFmtId="166" fontId="3" fillId="3" borderId="0" xfId="1" applyNumberFormat="1" applyFont="1" applyFill="1" applyBorder="1" applyAlignment="1">
      <alignment horizontal="center"/>
    </xf>
    <xf numFmtId="166" fontId="4" fillId="3" borderId="0" xfId="2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46" xfId="0" applyNumberFormat="1" applyFont="1" applyFill="1" applyBorder="1" applyAlignment="1">
      <alignment horizontal="center"/>
    </xf>
    <xf numFmtId="1" fontId="4" fillId="3" borderId="28" xfId="0" applyNumberFormat="1" applyFont="1" applyFill="1" applyBorder="1" applyAlignment="1">
      <alignment horizontal="center"/>
    </xf>
    <xf numFmtId="5" fontId="3" fillId="3" borderId="21" xfId="1" applyNumberFormat="1" applyFont="1" applyFill="1" applyBorder="1"/>
    <xf numFmtId="3" fontId="2" fillId="2" borderId="52" xfId="0" applyNumberFormat="1" applyFont="1" applyFill="1" applyBorder="1" applyAlignment="1">
      <alignment horizontal="right"/>
    </xf>
    <xf numFmtId="3" fontId="2" fillId="2" borderId="45" xfId="0" applyNumberFormat="1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3" fontId="3" fillId="3" borderId="2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46" xfId="0" applyNumberFormat="1" applyFont="1" applyFill="1" applyBorder="1" applyAlignment="1">
      <alignment horizontal="center"/>
    </xf>
    <xf numFmtId="3" fontId="3" fillId="3" borderId="39" xfId="0" applyNumberFormat="1" applyFont="1" applyFill="1" applyBorder="1" applyAlignment="1">
      <alignment horizontal="center"/>
    </xf>
    <xf numFmtId="3" fontId="3" fillId="3" borderId="49" xfId="0" applyNumberFormat="1" applyFont="1" applyFill="1" applyBorder="1" applyAlignment="1">
      <alignment horizontal="center"/>
    </xf>
    <xf numFmtId="3" fontId="4" fillId="3" borderId="28" xfId="0" applyNumberFormat="1" applyFont="1" applyFill="1" applyBorder="1" applyAlignment="1">
      <alignment horizontal="center"/>
    </xf>
    <xf numFmtId="3" fontId="4" fillId="3" borderId="29" xfId="0" applyNumberFormat="1" applyFont="1" applyFill="1" applyBorder="1" applyAlignment="1">
      <alignment horizontal="center"/>
    </xf>
    <xf numFmtId="3" fontId="4" fillId="3" borderId="50" xfId="0" applyNumberFormat="1" applyFont="1" applyFill="1" applyBorder="1" applyAlignment="1">
      <alignment horizontal="center"/>
    </xf>
    <xf numFmtId="3" fontId="2" fillId="2" borderId="52" xfId="0" applyNumberFormat="1" applyFont="1" applyFill="1" applyBorder="1"/>
    <xf numFmtId="3" fontId="3" fillId="3" borderId="2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43" xfId="0" applyNumberFormat="1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/>
    </xf>
    <xf numFmtId="3" fontId="2" fillId="2" borderId="55" xfId="0" applyNumberFormat="1" applyFont="1" applyFill="1" applyBorder="1" applyAlignment="1">
      <alignment horizontal="right"/>
    </xf>
    <xf numFmtId="0" fontId="2" fillId="2" borderId="40" xfId="0" applyFont="1" applyFill="1" applyBorder="1" applyAlignment="1">
      <alignment horizontal="center"/>
    </xf>
    <xf numFmtId="3" fontId="2" fillId="2" borderId="45" xfId="0" applyNumberFormat="1" applyFont="1" applyFill="1" applyBorder="1"/>
    <xf numFmtId="3" fontId="2" fillId="2" borderId="51" xfId="0" applyNumberFormat="1" applyFont="1" applyFill="1" applyBorder="1"/>
    <xf numFmtId="3" fontId="2" fillId="2" borderId="54" xfId="0" applyNumberFormat="1" applyFont="1" applyFill="1" applyBorder="1"/>
    <xf numFmtId="5" fontId="3" fillId="3" borderId="26" xfId="1" applyNumberFormat="1" applyFont="1" applyFill="1" applyBorder="1"/>
    <xf numFmtId="0" fontId="4" fillId="3" borderId="3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1" fontId="3" fillId="3" borderId="26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5" fontId="3" fillId="3" borderId="20" xfId="1" applyNumberFormat="1" applyFont="1" applyFill="1" applyBorder="1"/>
    <xf numFmtId="5" fontId="3" fillId="3" borderId="15" xfId="1" applyNumberFormat="1" applyFont="1" applyFill="1" applyBorder="1"/>
    <xf numFmtId="0" fontId="4" fillId="3" borderId="59" xfId="0" applyFont="1" applyFill="1" applyBorder="1" applyAlignment="1">
      <alignment horizontal="center"/>
    </xf>
    <xf numFmtId="0" fontId="10" fillId="3" borderId="57" xfId="0" applyFont="1" applyFill="1" applyBorder="1"/>
    <xf numFmtId="0" fontId="4" fillId="3" borderId="60" xfId="0" applyFont="1" applyFill="1" applyBorder="1" applyAlignment="1">
      <alignment horizontal="right"/>
    </xf>
    <xf numFmtId="0" fontId="4" fillId="3" borderId="54" xfId="0" applyFont="1" applyFill="1" applyBorder="1" applyAlignment="1">
      <alignment horizontal="right"/>
    </xf>
    <xf numFmtId="5" fontId="3" fillId="3" borderId="46" xfId="1" applyNumberFormat="1" applyFont="1" applyFill="1" applyBorder="1"/>
    <xf numFmtId="5" fontId="3" fillId="3" borderId="39" xfId="1" applyNumberFormat="1" applyFont="1" applyFill="1" applyBorder="1"/>
    <xf numFmtId="5" fontId="8" fillId="3" borderId="28" xfId="1" applyNumberFormat="1" applyFont="1" applyFill="1" applyBorder="1"/>
    <xf numFmtId="5" fontId="3" fillId="3" borderId="48" xfId="1" applyNumberFormat="1" applyFont="1" applyFill="1" applyBorder="1"/>
    <xf numFmtId="5" fontId="3" fillId="3" borderId="49" xfId="1" applyNumberFormat="1" applyFont="1" applyFill="1" applyBorder="1"/>
    <xf numFmtId="5" fontId="8" fillId="3" borderId="29" xfId="1" applyNumberFormat="1" applyFont="1" applyFill="1" applyBorder="1"/>
    <xf numFmtId="5" fontId="8" fillId="3" borderId="50" xfId="1" applyNumberFormat="1" applyFont="1" applyFill="1" applyBorder="1"/>
    <xf numFmtId="1" fontId="3" fillId="3" borderId="43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5" fontId="2" fillId="2" borderId="51" xfId="0" applyNumberFormat="1" applyFont="1" applyFill="1" applyBorder="1"/>
    <xf numFmtId="5" fontId="2" fillId="2" borderId="52" xfId="0" applyNumberFormat="1" applyFont="1" applyFill="1" applyBorder="1"/>
    <xf numFmtId="5" fontId="2" fillId="2" borderId="45" xfId="0" applyNumberFormat="1" applyFont="1" applyFill="1" applyBorder="1"/>
    <xf numFmtId="5" fontId="8" fillId="3" borderId="51" xfId="1" applyNumberFormat="1" applyFont="1" applyFill="1" applyBorder="1"/>
    <xf numFmtId="5" fontId="8" fillId="3" borderId="52" xfId="1" applyNumberFormat="1" applyFont="1" applyFill="1" applyBorder="1"/>
    <xf numFmtId="5" fontId="8" fillId="3" borderId="45" xfId="1" applyNumberFormat="1" applyFont="1" applyFill="1" applyBorder="1"/>
    <xf numFmtId="5" fontId="8" fillId="3" borderId="54" xfId="1" applyNumberFormat="1" applyFont="1" applyFill="1" applyBorder="1"/>
    <xf numFmtId="5" fontId="8" fillId="3" borderId="55" xfId="1" applyNumberFormat="1" applyFont="1" applyFill="1" applyBorder="1"/>
    <xf numFmtId="3" fontId="8" fillId="3" borderId="51" xfId="0" applyNumberFormat="1" applyFont="1" applyFill="1" applyBorder="1" applyAlignment="1">
      <alignment horizontal="center"/>
    </xf>
    <xf numFmtId="3" fontId="8" fillId="3" borderId="55" xfId="0" applyNumberFormat="1" applyFont="1" applyFill="1" applyBorder="1" applyAlignment="1">
      <alignment horizontal="center"/>
    </xf>
    <xf numFmtId="3" fontId="8" fillId="3" borderId="45" xfId="0" applyNumberFormat="1" applyFont="1" applyFill="1" applyBorder="1" applyAlignment="1">
      <alignment horizontal="center"/>
    </xf>
    <xf numFmtId="3" fontId="8" fillId="3" borderId="54" xfId="0" applyNumberFormat="1" applyFont="1" applyFill="1" applyBorder="1" applyAlignment="1">
      <alignment horizontal="center"/>
    </xf>
    <xf numFmtId="1" fontId="8" fillId="3" borderId="51" xfId="0" applyNumberFormat="1" applyFont="1" applyFill="1" applyBorder="1" applyAlignment="1">
      <alignment horizontal="center"/>
    </xf>
    <xf numFmtId="1" fontId="8" fillId="3" borderId="55" xfId="0" applyNumberFormat="1" applyFont="1" applyFill="1" applyBorder="1" applyAlignment="1">
      <alignment horizontal="center"/>
    </xf>
    <xf numFmtId="1" fontId="8" fillId="3" borderId="45" xfId="0" applyNumberFormat="1" applyFont="1" applyFill="1" applyBorder="1" applyAlignment="1">
      <alignment horizontal="center"/>
    </xf>
    <xf numFmtId="1" fontId="8" fillId="3" borderId="54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5" fontId="3" fillId="3" borderId="62" xfId="1" applyNumberFormat="1" applyFont="1" applyFill="1" applyBorder="1"/>
    <xf numFmtId="5" fontId="3" fillId="3" borderId="63" xfId="1" applyNumberFormat="1" applyFont="1" applyFill="1" applyBorder="1"/>
    <xf numFmtId="5" fontId="8" fillId="3" borderId="4" xfId="1" applyNumberFormat="1" applyFont="1" applyFill="1" applyBorder="1"/>
    <xf numFmtId="5" fontId="3" fillId="3" borderId="33" xfId="1" applyNumberFormat="1" applyFont="1" applyFill="1" applyBorder="1"/>
    <xf numFmtId="0" fontId="8" fillId="3" borderId="2" xfId="0" applyFont="1" applyFill="1" applyBorder="1"/>
    <xf numFmtId="0" fontId="2" fillId="0" borderId="39" xfId="0" applyFont="1" applyBorder="1"/>
    <xf numFmtId="0" fontId="2" fillId="2" borderId="2" xfId="0" applyFont="1" applyFill="1" applyBorder="1"/>
    <xf numFmtId="0" fontId="2" fillId="2" borderId="42" xfId="0" applyFont="1" applyFill="1" applyBorder="1"/>
    <xf numFmtId="0" fontId="2" fillId="0" borderId="0" xfId="0" applyFont="1" applyBorder="1"/>
    <xf numFmtId="0" fontId="2" fillId="0" borderId="64" xfId="0" applyFont="1" applyBorder="1"/>
    <xf numFmtId="0" fontId="2" fillId="0" borderId="65" xfId="0" applyFont="1" applyBorder="1"/>
    <xf numFmtId="0" fontId="15" fillId="0" borderId="66" xfId="0" applyFont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21" xfId="0" applyFont="1" applyFill="1" applyBorder="1"/>
    <xf numFmtId="0" fontId="3" fillId="4" borderId="17" xfId="0" applyFont="1" applyFill="1" applyBorder="1"/>
    <xf numFmtId="0" fontId="3" fillId="4" borderId="22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3" fillId="4" borderId="1" xfId="0" applyFont="1" applyFill="1" applyBorder="1"/>
    <xf numFmtId="164" fontId="16" fillId="4" borderId="34" xfId="0" applyNumberFormat="1" applyFont="1" applyFill="1" applyBorder="1" applyAlignment="1" applyProtection="1">
      <alignment horizontal="center" wrapText="1"/>
    </xf>
    <xf numFmtId="0" fontId="17" fillId="2" borderId="35" xfId="0" applyNumberFormat="1" applyFont="1" applyFill="1" applyBorder="1" applyAlignment="1">
      <alignment horizontal="center"/>
    </xf>
    <xf numFmtId="0" fontId="17" fillId="2" borderId="36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 applyProtection="1">
      <alignment horizontal="left" wrapText="1"/>
    </xf>
    <xf numFmtId="0" fontId="12" fillId="4" borderId="0" xfId="0" applyNumberFormat="1" applyFont="1" applyFill="1" applyBorder="1" applyAlignment="1" applyProtection="1">
      <alignment horizontal="left" wrapText="1"/>
    </xf>
    <xf numFmtId="1" fontId="12" fillId="2" borderId="0" xfId="0" applyNumberFormat="1" applyFont="1" applyFill="1" applyBorder="1"/>
    <xf numFmtId="164" fontId="12" fillId="4" borderId="0" xfId="0" applyNumberFormat="1" applyFont="1" applyFill="1" applyBorder="1" applyAlignment="1" applyProtection="1">
      <alignment horizontal="center" wrapText="1"/>
    </xf>
    <xf numFmtId="0" fontId="17" fillId="2" borderId="34" xfId="0" applyNumberFormat="1" applyFont="1" applyFill="1" applyBorder="1" applyAlignment="1">
      <alignment horizontal="center"/>
    </xf>
    <xf numFmtId="0" fontId="8" fillId="4" borderId="33" xfId="0" applyFont="1" applyFill="1" applyBorder="1"/>
    <xf numFmtId="0" fontId="8" fillId="4" borderId="37" xfId="0" applyFont="1" applyFill="1" applyBorder="1"/>
    <xf numFmtId="0" fontId="8" fillId="4" borderId="67" xfId="0" applyFont="1" applyFill="1" applyBorder="1"/>
    <xf numFmtId="1" fontId="12" fillId="4" borderId="0" xfId="0" applyNumberFormat="1" applyFont="1" applyFill="1" applyBorder="1"/>
    <xf numFmtId="164" fontId="7" fillId="4" borderId="0" xfId="0" applyNumberFormat="1" applyFont="1" applyFill="1" applyBorder="1"/>
    <xf numFmtId="0" fontId="3" fillId="3" borderId="20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3" borderId="21" xfId="0" applyFont="1" applyFill="1" applyBorder="1"/>
    <xf numFmtId="0" fontId="3" fillId="0" borderId="17" xfId="0" applyFont="1" applyFill="1" applyBorder="1"/>
    <xf numFmtId="0" fontId="3" fillId="3" borderId="22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8" fillId="2" borderId="2" xfId="0" applyFont="1" applyFill="1" applyBorder="1" applyAlignment="1">
      <alignment horizontal="center"/>
    </xf>
    <xf numFmtId="0" fontId="3" fillId="2" borderId="1" xfId="0" applyFont="1" applyFill="1" applyBorder="1"/>
    <xf numFmtId="1" fontId="3" fillId="2" borderId="1" xfId="0" applyNumberFormat="1" applyFont="1" applyFill="1" applyBorder="1"/>
    <xf numFmtId="0" fontId="8" fillId="2" borderId="34" xfId="0" applyFont="1" applyFill="1" applyBorder="1" applyAlignment="1">
      <alignment wrapText="1"/>
    </xf>
    <xf numFmtId="0" fontId="8" fillId="2" borderId="35" xfId="0" applyFont="1" applyFill="1" applyBorder="1" applyAlignment="1">
      <alignment wrapText="1"/>
    </xf>
    <xf numFmtId="0" fontId="8" fillId="2" borderId="36" xfId="0" applyFont="1" applyFill="1" applyBorder="1" applyAlignment="1">
      <alignment wrapText="1"/>
    </xf>
    <xf numFmtId="0" fontId="3" fillId="2" borderId="51" xfId="0" applyFont="1" applyFill="1" applyBorder="1"/>
    <xf numFmtId="0" fontId="3" fillId="2" borderId="52" xfId="0" applyFont="1" applyFill="1" applyBorder="1"/>
    <xf numFmtId="0" fontId="3" fillId="2" borderId="53" xfId="0" applyFont="1" applyFill="1" applyBorder="1"/>
    <xf numFmtId="1" fontId="3" fillId="2" borderId="20" xfId="0" applyNumberFormat="1" applyFont="1" applyFill="1" applyBorder="1"/>
    <xf numFmtId="1" fontId="3" fillId="2" borderId="15" xfId="0" applyNumberFormat="1" applyFont="1" applyFill="1" applyBorder="1"/>
    <xf numFmtId="1" fontId="3" fillId="2" borderId="16" xfId="0" applyNumberFormat="1" applyFont="1" applyFill="1" applyBorder="1"/>
    <xf numFmtId="1" fontId="3" fillId="2" borderId="21" xfId="0" applyNumberFormat="1" applyFont="1" applyFill="1" applyBorder="1"/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1" fontId="3" fillId="2" borderId="18" xfId="0" applyNumberFormat="1" applyFont="1" applyFill="1" applyBorder="1"/>
    <xf numFmtId="1" fontId="3" fillId="2" borderId="19" xfId="0" applyNumberFormat="1" applyFont="1" applyFill="1" applyBorder="1"/>
    <xf numFmtId="0" fontId="3" fillId="2" borderId="61" xfId="0" applyFont="1" applyFill="1" applyBorder="1"/>
    <xf numFmtId="0" fontId="8" fillId="2" borderId="2" xfId="0" applyFont="1" applyFill="1" applyBorder="1"/>
    <xf numFmtId="0" fontId="8" fillId="2" borderId="39" xfId="0" applyFont="1" applyFill="1" applyBorder="1"/>
    <xf numFmtId="164" fontId="16" fillId="4" borderId="39" xfId="0" applyNumberFormat="1" applyFont="1" applyFill="1" applyBorder="1" applyAlignment="1" applyProtection="1">
      <alignment horizontal="center" wrapText="1"/>
    </xf>
    <xf numFmtId="0" fontId="17" fillId="2" borderId="39" xfId="0" applyNumberFormat="1" applyFont="1" applyFill="1" applyBorder="1" applyAlignment="1">
      <alignment horizontal="center"/>
    </xf>
    <xf numFmtId="0" fontId="8" fillId="2" borderId="39" xfId="0" applyFont="1" applyFill="1" applyBorder="1" applyAlignment="1">
      <alignment wrapText="1"/>
    </xf>
    <xf numFmtId="1" fontId="12" fillId="4" borderId="1" xfId="0" applyNumberFormat="1" applyFont="1" applyFill="1" applyBorder="1"/>
    <xf numFmtId="164" fontId="7" fillId="4" borderId="1" xfId="0" applyNumberFormat="1" applyFont="1" applyFill="1" applyBorder="1"/>
    <xf numFmtId="0" fontId="16" fillId="4" borderId="39" xfId="0" applyNumberFormat="1" applyFont="1" applyFill="1" applyBorder="1" applyAlignment="1" applyProtection="1">
      <alignment horizontal="center" wrapText="1"/>
    </xf>
    <xf numFmtId="1" fontId="12" fillId="2" borderId="1" xfId="0" applyNumberFormat="1" applyFont="1" applyFill="1" applyBorder="1"/>
    <xf numFmtId="0" fontId="12" fillId="3" borderId="1" xfId="0" applyNumberFormat="1" applyFont="1" applyFill="1" applyBorder="1" applyAlignment="1" applyProtection="1">
      <alignment horizontal="left" wrapText="1"/>
    </xf>
    <xf numFmtId="0" fontId="3" fillId="0" borderId="1" xfId="0" applyFont="1" applyFill="1" applyBorder="1"/>
    <xf numFmtId="1" fontId="12" fillId="0" borderId="1" xfId="0" applyNumberFormat="1" applyFont="1" applyFill="1" applyBorder="1"/>
    <xf numFmtId="0" fontId="16" fillId="3" borderId="39" xfId="0" applyNumberFormat="1" applyFont="1" applyFill="1" applyBorder="1" applyAlignment="1" applyProtection="1">
      <alignment horizontal="center" wrapText="1"/>
    </xf>
    <xf numFmtId="164" fontId="16" fillId="3" borderId="39" xfId="0" applyNumberFormat="1" applyFont="1" applyFill="1" applyBorder="1" applyAlignment="1" applyProtection="1">
      <alignment horizontal="center" wrapText="1"/>
    </xf>
    <xf numFmtId="0" fontId="8" fillId="3" borderId="39" xfId="0" applyFont="1" applyFill="1" applyBorder="1" applyAlignment="1">
      <alignment horizontal="right"/>
    </xf>
    <xf numFmtId="0" fontId="8" fillId="4" borderId="39" xfId="0" applyFont="1" applyFill="1" applyBorder="1" applyAlignment="1">
      <alignment wrapText="1"/>
    </xf>
    <xf numFmtId="1" fontId="3" fillId="4" borderId="20" xfId="0" applyNumberFormat="1" applyFont="1" applyFill="1" applyBorder="1"/>
    <xf numFmtId="1" fontId="3" fillId="4" borderId="21" xfId="0" applyNumberFormat="1" applyFont="1" applyFill="1" applyBorder="1"/>
    <xf numFmtId="1" fontId="3" fillId="4" borderId="22" xfId="0" applyNumberFormat="1" applyFont="1" applyFill="1" applyBorder="1"/>
    <xf numFmtId="165" fontId="3" fillId="2" borderId="0" xfId="0" applyNumberFormat="1" applyFont="1" applyFill="1" applyBorder="1"/>
    <xf numFmtId="0" fontId="4" fillId="2" borderId="2" xfId="7" applyFont="1" applyFill="1" applyBorder="1"/>
    <xf numFmtId="0" fontId="7" fillId="2" borderId="1" xfId="7" applyFont="1" applyFill="1" applyBorder="1"/>
    <xf numFmtId="1" fontId="7" fillId="2" borderId="1" xfId="7" applyNumberFormat="1" applyFont="1" applyFill="1" applyBorder="1"/>
    <xf numFmtId="1" fontId="7" fillId="2" borderId="20" xfId="7" applyNumberFormat="1" applyFont="1" applyFill="1" applyBorder="1"/>
    <xf numFmtId="1" fontId="7" fillId="2" borderId="21" xfId="7" applyNumberFormat="1" applyFont="1" applyFill="1" applyBorder="1"/>
    <xf numFmtId="1" fontId="7" fillId="2" borderId="22" xfId="7" applyNumberFormat="1" applyFont="1" applyFill="1" applyBorder="1"/>
    <xf numFmtId="0" fontId="4" fillId="2" borderId="39" xfId="7" applyFont="1" applyFill="1" applyBorder="1"/>
    <xf numFmtId="165" fontId="3" fillId="2" borderId="1" xfId="0" applyNumberFormat="1" applyFont="1" applyFill="1" applyBorder="1"/>
    <xf numFmtId="1" fontId="3" fillId="2" borderId="1" xfId="7" applyNumberFormat="1" applyFont="1" applyFill="1" applyBorder="1"/>
    <xf numFmtId="0" fontId="4" fillId="2" borderId="39" xfId="7" applyFont="1" applyFill="1" applyBorder="1" applyAlignment="1">
      <alignment wrapText="1"/>
    </xf>
    <xf numFmtId="1" fontId="3" fillId="2" borderId="0" xfId="7" applyNumberFormat="1" applyFont="1" applyFill="1" applyBorder="1"/>
    <xf numFmtId="0" fontId="4" fillId="2" borderId="34" xfId="7" applyFont="1" applyFill="1" applyBorder="1"/>
    <xf numFmtId="0" fontId="4" fillId="2" borderId="35" xfId="7" applyFont="1" applyFill="1" applyBorder="1"/>
    <xf numFmtId="0" fontId="4" fillId="2" borderId="36" xfId="7" applyFont="1" applyFill="1" applyBorder="1"/>
    <xf numFmtId="0" fontId="8" fillId="2" borderId="40" xfId="0" applyFont="1" applyFill="1" applyBorder="1" applyAlignment="1">
      <alignment wrapText="1"/>
    </xf>
    <xf numFmtId="0" fontId="8" fillId="4" borderId="40" xfId="0" applyFont="1" applyFill="1" applyBorder="1"/>
    <xf numFmtId="3" fontId="3" fillId="4" borderId="51" xfId="0" applyNumberFormat="1" applyFont="1" applyFill="1" applyBorder="1"/>
    <xf numFmtId="3" fontId="3" fillId="4" borderId="20" xfId="0" applyNumberFormat="1" applyFont="1" applyFill="1" applyBorder="1"/>
    <xf numFmtId="3" fontId="3" fillId="4" borderId="15" xfId="0" applyNumberFormat="1" applyFont="1" applyFill="1" applyBorder="1"/>
    <xf numFmtId="3" fontId="3" fillId="4" borderId="16" xfId="0" applyNumberFormat="1" applyFont="1" applyFill="1" applyBorder="1"/>
    <xf numFmtId="3" fontId="3" fillId="4" borderId="52" xfId="0" applyNumberFormat="1" applyFont="1" applyFill="1" applyBorder="1"/>
    <xf numFmtId="3" fontId="3" fillId="4" borderId="21" xfId="0" applyNumberFormat="1" applyFont="1" applyFill="1" applyBorder="1"/>
    <xf numFmtId="3" fontId="3" fillId="4" borderId="2" xfId="0" applyNumberFormat="1" applyFont="1" applyFill="1" applyBorder="1"/>
    <xf numFmtId="3" fontId="3" fillId="4" borderId="17" xfId="0" applyNumberFormat="1" applyFont="1" applyFill="1" applyBorder="1"/>
    <xf numFmtId="3" fontId="3" fillId="4" borderId="45" xfId="0" applyNumberFormat="1" applyFont="1" applyFill="1" applyBorder="1"/>
    <xf numFmtId="3" fontId="3" fillId="4" borderId="46" xfId="0" applyNumberFormat="1" applyFont="1" applyFill="1" applyBorder="1"/>
    <xf numFmtId="3" fontId="3" fillId="4" borderId="39" xfId="0" applyNumberFormat="1" applyFont="1" applyFill="1" applyBorder="1"/>
    <xf numFmtId="3" fontId="3" fillId="4" borderId="38" xfId="0" applyNumberFormat="1" applyFont="1" applyFill="1" applyBorder="1"/>
    <xf numFmtId="3" fontId="3" fillId="4" borderId="54" xfId="0" applyNumberFormat="1" applyFont="1" applyFill="1" applyBorder="1"/>
    <xf numFmtId="3" fontId="3" fillId="4" borderId="28" xfId="0" applyNumberFormat="1" applyFont="1" applyFill="1" applyBorder="1"/>
    <xf numFmtId="3" fontId="3" fillId="4" borderId="29" xfId="0" applyNumberFormat="1" applyFont="1" applyFill="1" applyBorder="1"/>
    <xf numFmtId="3" fontId="3" fillId="4" borderId="30" xfId="0" applyNumberFormat="1" applyFont="1" applyFill="1" applyBorder="1"/>
    <xf numFmtId="0" fontId="2" fillId="2" borderId="28" xfId="0" applyFont="1" applyFill="1" applyBorder="1" applyAlignment="1">
      <alignment wrapText="1"/>
    </xf>
    <xf numFmtId="0" fontId="2" fillId="2" borderId="29" xfId="0" applyFont="1" applyFill="1" applyBorder="1" applyAlignment="1">
      <alignment wrapText="1"/>
    </xf>
    <xf numFmtId="0" fontId="2" fillId="2" borderId="30" xfId="0" applyFont="1" applyFill="1" applyBorder="1" applyAlignment="1">
      <alignment wrapText="1"/>
    </xf>
    <xf numFmtId="0" fontId="0" fillId="2" borderId="58" xfId="0" applyFont="1" applyFill="1" applyBorder="1"/>
    <xf numFmtId="0" fontId="0" fillId="2" borderId="41" xfId="0" applyFont="1" applyFill="1" applyBorder="1"/>
    <xf numFmtId="0" fontId="0" fillId="2" borderId="44" xfId="10" applyNumberFormat="1" applyFont="1" applyFill="1" applyBorder="1"/>
    <xf numFmtId="0" fontId="0" fillId="2" borderId="26" xfId="0" applyFont="1" applyFill="1" applyBorder="1"/>
    <xf numFmtId="0" fontId="0" fillId="2" borderId="1" xfId="0" applyFont="1" applyFill="1" applyBorder="1"/>
    <xf numFmtId="0" fontId="0" fillId="2" borderId="27" xfId="10" applyNumberFormat="1" applyFont="1" applyFill="1" applyBorder="1"/>
    <xf numFmtId="164" fontId="18" fillId="4" borderId="34" xfId="0" applyNumberFormat="1" applyFont="1" applyFill="1" applyBorder="1" applyAlignment="1" applyProtection="1">
      <alignment horizontal="left" wrapText="1"/>
    </xf>
    <xf numFmtId="0" fontId="2" fillId="2" borderId="35" xfId="0" applyFont="1" applyFill="1" applyBorder="1" applyAlignment="1">
      <alignment wrapText="1"/>
    </xf>
    <xf numFmtId="0" fontId="2" fillId="2" borderId="36" xfId="1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7" xfId="10" applyNumberFormat="1" applyFont="1" applyFill="1" applyBorder="1" applyAlignment="1">
      <alignment horizontal="center"/>
    </xf>
    <xf numFmtId="0" fontId="2" fillId="2" borderId="5" xfId="1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1" xfId="10" applyNumberFormat="1" applyFont="1" applyFill="1" applyBorder="1" applyAlignment="1">
      <alignment wrapText="1"/>
    </xf>
    <xf numFmtId="0" fontId="2" fillId="2" borderId="32" xfId="10" applyNumberFormat="1" applyFont="1" applyFill="1" applyBorder="1" applyAlignment="1">
      <alignment wrapText="1"/>
    </xf>
    <xf numFmtId="0" fontId="2" fillId="2" borderId="15" xfId="10" applyNumberFormat="1" applyFont="1" applyFill="1" applyBorder="1" applyAlignment="1">
      <alignment wrapText="1"/>
    </xf>
    <xf numFmtId="0" fontId="2" fillId="2" borderId="18" xfId="10" applyNumberFormat="1" applyFont="1" applyFill="1" applyBorder="1" applyAlignment="1">
      <alignment wrapText="1"/>
    </xf>
    <xf numFmtId="0" fontId="2" fillId="2" borderId="16" xfId="10" applyNumberFormat="1" applyFont="1" applyFill="1" applyBorder="1" applyAlignment="1">
      <alignment wrapText="1"/>
    </xf>
    <xf numFmtId="0" fontId="2" fillId="2" borderId="19" xfId="10" applyNumberFormat="1" applyFont="1" applyFill="1" applyBorder="1" applyAlignment="1">
      <alignment wrapText="1"/>
    </xf>
    <xf numFmtId="0" fontId="0" fillId="2" borderId="34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</cellXfs>
  <cellStyles count="11">
    <cellStyle name="Comma 2" xfId="5" xr:uid="{00000000-0005-0000-0000-000000000000}"/>
    <cellStyle name="Comma 3" xfId="9" xr:uid="{00000000-0005-0000-0000-000001000000}"/>
    <cellStyle name="Currency" xfId="1" builtinId="4"/>
    <cellStyle name="Hyperlink" xfId="4" xr:uid="{00000000-0005-0000-0000-000003000000}"/>
    <cellStyle name="Normal" xfId="0" builtinId="0"/>
    <cellStyle name="Normal 13" xfId="7" xr:uid="{00000000-0005-0000-0000-000005000000}"/>
    <cellStyle name="Normal 2" xfId="3" xr:uid="{00000000-0005-0000-0000-000006000000}"/>
    <cellStyle name="Normal 3" xfId="8" xr:uid="{00000000-0005-0000-0000-000007000000}"/>
    <cellStyle name="Normal 4" xfId="10" xr:uid="{00000000-0005-0000-0000-000008000000}"/>
    <cellStyle name="Percent" xfId="2" builtinId="5"/>
    <cellStyle name="Percent 2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HFC%20GIS\Final%20Data%20LIVE%209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sts"/>
      <sheetName val="FHFC Rent Limits"/>
      <sheetName val="Financial Modeling"/>
      <sheetName val="Counties to Regions"/>
      <sheetName val="Chronic Homeless"/>
      <sheetName val="NonChronic Homeless"/>
      <sheetName val="Homeless Families"/>
      <sheetName val="Prison Exits"/>
      <sheetName val="Child Welfare TAY"/>
      <sheetName val="Doubled Up Hotels Motels"/>
      <sheetName val="Domestic Violence"/>
      <sheetName val="IDD"/>
      <sheetName val="SSI SSDI VA"/>
      <sheetName val="Child Welfare Families"/>
      <sheetName val="Residential Treatment Settings"/>
    </sheetNames>
    <sheetDataSet>
      <sheetData sheetId="0" refreshError="1"/>
      <sheetData sheetId="1">
        <row r="7">
          <cell r="C7" t="str">
            <v>Alachua</v>
          </cell>
        </row>
        <row r="8">
          <cell r="C8" t="str">
            <v>Baker</v>
          </cell>
        </row>
        <row r="9">
          <cell r="C9" t="str">
            <v>Bay</v>
          </cell>
        </row>
        <row r="10">
          <cell r="C10" t="str">
            <v>Bradford</v>
          </cell>
        </row>
        <row r="11">
          <cell r="C11" t="str">
            <v>Brevard</v>
          </cell>
        </row>
        <row r="12">
          <cell r="C12" t="str">
            <v>Broward</v>
          </cell>
        </row>
        <row r="13">
          <cell r="C13" t="str">
            <v>Calhoun</v>
          </cell>
        </row>
        <row r="14">
          <cell r="C14" t="str">
            <v>Charlotte</v>
          </cell>
        </row>
        <row r="15">
          <cell r="C15" t="str">
            <v>Citrus</v>
          </cell>
        </row>
        <row r="16">
          <cell r="C16" t="str">
            <v>Clay</v>
          </cell>
        </row>
        <row r="17">
          <cell r="C17" t="str">
            <v>Collier</v>
          </cell>
        </row>
        <row r="18">
          <cell r="C18" t="str">
            <v>Columbia</v>
          </cell>
        </row>
        <row r="19">
          <cell r="C19" t="str">
            <v>DeSoto</v>
          </cell>
        </row>
        <row r="20">
          <cell r="C20" t="str">
            <v>Dixie</v>
          </cell>
        </row>
        <row r="21">
          <cell r="C21" t="str">
            <v>Duval</v>
          </cell>
        </row>
        <row r="22">
          <cell r="C22" t="str">
            <v>Escambia</v>
          </cell>
        </row>
        <row r="23">
          <cell r="C23" t="str">
            <v>Flagler</v>
          </cell>
        </row>
        <row r="24">
          <cell r="C24" t="str">
            <v>Franklin</v>
          </cell>
        </row>
        <row r="25">
          <cell r="C25" t="str">
            <v>Gadsden</v>
          </cell>
        </row>
        <row r="26">
          <cell r="C26" t="str">
            <v>Gilchrist</v>
          </cell>
        </row>
        <row r="27">
          <cell r="C27" t="str">
            <v>Glades</v>
          </cell>
        </row>
        <row r="28">
          <cell r="C28" t="str">
            <v>Gulf</v>
          </cell>
        </row>
        <row r="29">
          <cell r="C29" t="str">
            <v>Hamilton</v>
          </cell>
        </row>
        <row r="30">
          <cell r="C30" t="str">
            <v>Hardee</v>
          </cell>
        </row>
        <row r="31">
          <cell r="C31" t="str">
            <v>Hendry</v>
          </cell>
        </row>
        <row r="32">
          <cell r="C32" t="str">
            <v>Hernando</v>
          </cell>
        </row>
        <row r="33">
          <cell r="C33" t="str">
            <v>Highlands</v>
          </cell>
        </row>
        <row r="34">
          <cell r="C34" t="str">
            <v>Hillsborough</v>
          </cell>
        </row>
        <row r="35">
          <cell r="C35" t="str">
            <v>Holmes</v>
          </cell>
        </row>
        <row r="36">
          <cell r="C36" t="str">
            <v>Indian River</v>
          </cell>
        </row>
        <row r="37">
          <cell r="C37" t="str">
            <v>Jackson</v>
          </cell>
        </row>
        <row r="38">
          <cell r="C38" t="str">
            <v>Jefferson</v>
          </cell>
        </row>
        <row r="39">
          <cell r="C39" t="str">
            <v>Lafayette</v>
          </cell>
        </row>
        <row r="40">
          <cell r="C40" t="str">
            <v>Lake</v>
          </cell>
        </row>
        <row r="41">
          <cell r="C41" t="str">
            <v>Lee</v>
          </cell>
        </row>
        <row r="42">
          <cell r="C42" t="str">
            <v>Leon</v>
          </cell>
        </row>
        <row r="43">
          <cell r="C43" t="str">
            <v>Levy</v>
          </cell>
        </row>
        <row r="44">
          <cell r="C44" t="str">
            <v>Liberty</v>
          </cell>
        </row>
        <row r="45">
          <cell r="C45" t="str">
            <v>Madison</v>
          </cell>
        </row>
        <row r="46">
          <cell r="C46" t="str">
            <v>Manatee</v>
          </cell>
        </row>
        <row r="47">
          <cell r="C47" t="str">
            <v>Marion</v>
          </cell>
        </row>
        <row r="48">
          <cell r="C48" t="str">
            <v>Martin</v>
          </cell>
        </row>
        <row r="49">
          <cell r="C49" t="str">
            <v>Miami-Dade</v>
          </cell>
        </row>
        <row r="50">
          <cell r="C50" t="str">
            <v>Monroe</v>
          </cell>
        </row>
        <row r="51">
          <cell r="C51" t="str">
            <v>Nassau</v>
          </cell>
        </row>
        <row r="52">
          <cell r="C52" t="str">
            <v>Okaloosa</v>
          </cell>
        </row>
        <row r="53">
          <cell r="C53" t="str">
            <v>Okeechobee</v>
          </cell>
        </row>
        <row r="54">
          <cell r="C54" t="str">
            <v>Orange</v>
          </cell>
        </row>
        <row r="55">
          <cell r="C55" t="str">
            <v>Osceola</v>
          </cell>
        </row>
        <row r="56">
          <cell r="C56" t="str">
            <v>Palm Beach</v>
          </cell>
        </row>
        <row r="57">
          <cell r="C57" t="str">
            <v>Pasco</v>
          </cell>
        </row>
        <row r="58">
          <cell r="C58" t="str">
            <v>Pinellas</v>
          </cell>
        </row>
        <row r="59">
          <cell r="C59" t="str">
            <v>Polk</v>
          </cell>
        </row>
        <row r="60">
          <cell r="C60" t="str">
            <v>Putnam</v>
          </cell>
        </row>
        <row r="61">
          <cell r="C61" t="str">
            <v>Santa Rosa</v>
          </cell>
        </row>
        <row r="62">
          <cell r="C62" t="str">
            <v>Sarasota</v>
          </cell>
        </row>
        <row r="63">
          <cell r="C63" t="str">
            <v>Seminole</v>
          </cell>
        </row>
        <row r="64">
          <cell r="C64" t="str">
            <v>St. Johns</v>
          </cell>
        </row>
        <row r="65">
          <cell r="C65" t="str">
            <v>St. Lucie</v>
          </cell>
        </row>
        <row r="66">
          <cell r="C66" t="str">
            <v>Sumter</v>
          </cell>
        </row>
        <row r="67">
          <cell r="C67" t="str">
            <v>Suwannee</v>
          </cell>
        </row>
        <row r="68">
          <cell r="C68" t="str">
            <v>Taylor</v>
          </cell>
        </row>
        <row r="69">
          <cell r="C69" t="str">
            <v>Union</v>
          </cell>
        </row>
        <row r="70">
          <cell r="C70" t="str">
            <v>Volusia</v>
          </cell>
        </row>
        <row r="71">
          <cell r="C71" t="str">
            <v>Wakulla</v>
          </cell>
        </row>
        <row r="72">
          <cell r="C72" t="str">
            <v>Walton</v>
          </cell>
        </row>
        <row r="73">
          <cell r="C73" t="str">
            <v>Washington</v>
          </cell>
        </row>
      </sheetData>
      <sheetData sheetId="2" refreshError="1"/>
      <sheetData sheetId="3" refreshError="1"/>
      <sheetData sheetId="4">
        <row r="3">
          <cell r="A3" t="str">
            <v>Palm Beach</v>
          </cell>
          <cell r="B3" t="str">
            <v>SOUTHFL</v>
          </cell>
          <cell r="E3" t="str">
            <v>Palm Beach</v>
          </cell>
          <cell r="F3" t="str">
            <v>SOUTHFL</v>
          </cell>
          <cell r="G3" t="str">
            <v>West Palm Beach/Palm Beach County CoC</v>
          </cell>
          <cell r="H3" t="str">
            <v>Palm Beach</v>
          </cell>
          <cell r="I3" t="str">
            <v>FL-605</v>
          </cell>
        </row>
        <row r="4">
          <cell r="A4" t="str">
            <v>Hernando</v>
          </cell>
          <cell r="B4" t="str">
            <v>TAMPABAY</v>
          </cell>
          <cell r="E4" t="str">
            <v>Hernando</v>
          </cell>
          <cell r="F4" t="str">
            <v>TAMPABAY</v>
          </cell>
          <cell r="G4" t="str">
            <v>Citrus, Hernando, Lake, Sumter Counties CoC</v>
          </cell>
          <cell r="H4" t="str">
            <v>Mid-Florida</v>
          </cell>
          <cell r="I4" t="str">
            <v>FL-520</v>
          </cell>
        </row>
        <row r="5">
          <cell r="A5" t="str">
            <v>Wakulla</v>
          </cell>
          <cell r="B5" t="str">
            <v>NORTHFL</v>
          </cell>
          <cell r="E5" t="str">
            <v>Wakulla</v>
          </cell>
          <cell r="F5" t="str">
            <v>NORTHFL</v>
          </cell>
          <cell r="G5" t="str">
            <v>Tallahassee/Leon County CoC</v>
          </cell>
          <cell r="H5" t="str">
            <v>Big Bend</v>
          </cell>
          <cell r="I5" t="str">
            <v>FL-506</v>
          </cell>
        </row>
        <row r="6">
          <cell r="A6" t="str">
            <v>Gilchrist</v>
          </cell>
          <cell r="B6" t="str">
            <v>NORTHFL</v>
          </cell>
          <cell r="E6" t="str">
            <v>Gilchrist</v>
          </cell>
          <cell r="F6" t="str">
            <v>NORTHFL</v>
          </cell>
          <cell r="G6" t="str">
            <v>Gainesville/Alachua, Putnam Counties CoC</v>
          </cell>
          <cell r="H6" t="str">
            <v>North Central</v>
          </cell>
          <cell r="I6" t="str">
            <v>FL-508</v>
          </cell>
        </row>
        <row r="7">
          <cell r="A7" t="str">
            <v>Miami-Dade</v>
          </cell>
          <cell r="B7" t="str">
            <v>SOUTHFL</v>
          </cell>
          <cell r="E7" t="str">
            <v>Miami-Dade</v>
          </cell>
          <cell r="F7" t="str">
            <v>SOUTHFL</v>
          </cell>
          <cell r="G7" t="str">
            <v>Miami/Dade County CoC</v>
          </cell>
          <cell r="H7" t="str">
            <v>Miami-Dade</v>
          </cell>
          <cell r="I7" t="str">
            <v>FL-600</v>
          </cell>
        </row>
        <row r="8">
          <cell r="A8" t="str">
            <v>Highlands</v>
          </cell>
          <cell r="B8" t="str">
            <v>SOUTHFL</v>
          </cell>
          <cell r="E8" t="str">
            <v>Highlands</v>
          </cell>
          <cell r="F8" t="str">
            <v>SOUTHFL</v>
          </cell>
          <cell r="G8" t="str">
            <v>Hendry, Hardee, Highlands Counties CoC</v>
          </cell>
          <cell r="H8" t="str">
            <v>Heartland</v>
          </cell>
          <cell r="I8" t="str">
            <v>FL-517</v>
          </cell>
        </row>
        <row r="9">
          <cell r="A9" t="str">
            <v>Citrus</v>
          </cell>
          <cell r="B9" t="str">
            <v>TAMPABAY</v>
          </cell>
          <cell r="E9" t="str">
            <v>Citrus</v>
          </cell>
          <cell r="F9" t="str">
            <v>TAMPABAY</v>
          </cell>
          <cell r="G9" t="str">
            <v>Citrus, Hernando, Lake, Sumter Counties CoC</v>
          </cell>
          <cell r="H9" t="str">
            <v>Mid-Florida</v>
          </cell>
          <cell r="I9" t="str">
            <v>FL-520</v>
          </cell>
        </row>
        <row r="10">
          <cell r="A10" t="str">
            <v>Escambia</v>
          </cell>
          <cell r="B10" t="str">
            <v>NORTHFL</v>
          </cell>
          <cell r="E10" t="str">
            <v>Escambia</v>
          </cell>
          <cell r="F10" t="str">
            <v>NORTHFL</v>
          </cell>
          <cell r="G10" t="str">
            <v>Pensacola/Escambia/Santa Rosa County CoC</v>
          </cell>
          <cell r="H10" t="str">
            <v>EscaRosa</v>
          </cell>
          <cell r="I10" t="str">
            <v>FL-511</v>
          </cell>
        </row>
        <row r="11">
          <cell r="A11" t="str">
            <v>Monroe</v>
          </cell>
          <cell r="B11" t="str">
            <v>SOUTHFL</v>
          </cell>
          <cell r="E11" t="str">
            <v>Monroe</v>
          </cell>
          <cell r="F11" t="str">
            <v>SOUTHFL</v>
          </cell>
          <cell r="G11" t="str">
            <v>Monroe County CoC</v>
          </cell>
          <cell r="H11" t="str">
            <v>Monroe</v>
          </cell>
          <cell r="I11" t="str">
            <v>FL-604</v>
          </cell>
        </row>
        <row r="12">
          <cell r="A12" t="str">
            <v>Flagler</v>
          </cell>
          <cell r="B12" t="str">
            <v>NORTHFL</v>
          </cell>
          <cell r="E12" t="str">
            <v>Flagler</v>
          </cell>
          <cell r="F12" t="str">
            <v>NORTHFL</v>
          </cell>
          <cell r="G12" t="str">
            <v>Daytona Beach/Daytona/Volusia, Flagler Counties CoC</v>
          </cell>
          <cell r="H12" t="str">
            <v>Volusia/Flagler</v>
          </cell>
          <cell r="I12" t="str">
            <v>FL-504</v>
          </cell>
        </row>
        <row r="13">
          <cell r="A13" t="str">
            <v>Lee</v>
          </cell>
          <cell r="B13" t="str">
            <v>TAMPABAY</v>
          </cell>
          <cell r="E13" t="str">
            <v>Lee</v>
          </cell>
          <cell r="F13" t="str">
            <v>TAMPABAY</v>
          </cell>
          <cell r="G13" t="str">
            <v>Ft Myers/Cape Coral/Lee County CoC</v>
          </cell>
          <cell r="H13" t="str">
            <v>Lee</v>
          </cell>
          <cell r="I13" t="str">
            <v>FL-603</v>
          </cell>
        </row>
        <row r="14">
          <cell r="A14" t="str">
            <v>Bay</v>
          </cell>
          <cell r="B14" t="str">
            <v>NORTHFL</v>
          </cell>
          <cell r="E14" t="str">
            <v>Bay</v>
          </cell>
          <cell r="F14" t="str">
            <v>NORTHFL</v>
          </cell>
          <cell r="G14" t="str">
            <v>Panama City/Bay, Jackson Counties CoC</v>
          </cell>
          <cell r="H14" t="str">
            <v>NW Florida</v>
          </cell>
          <cell r="I14" t="str">
            <v>FL-515</v>
          </cell>
        </row>
        <row r="15">
          <cell r="A15" t="str">
            <v>Madison</v>
          </cell>
          <cell r="B15" t="str">
            <v>NORTHFL</v>
          </cell>
          <cell r="E15" t="str">
            <v>Madison</v>
          </cell>
          <cell r="F15" t="str">
            <v>NORTHFL</v>
          </cell>
          <cell r="G15" t="str">
            <v>Tallahassee/Leon County CoC</v>
          </cell>
          <cell r="H15" t="str">
            <v>Big Bend</v>
          </cell>
          <cell r="I15" t="str">
            <v>FL-506</v>
          </cell>
        </row>
        <row r="16">
          <cell r="A16" t="str">
            <v>Osceola</v>
          </cell>
          <cell r="B16" t="str">
            <v>CENTRALFL</v>
          </cell>
          <cell r="E16" t="str">
            <v>Osceola</v>
          </cell>
          <cell r="F16" t="str">
            <v>CENTRALFL</v>
          </cell>
          <cell r="G16" t="str">
            <v>Orlando/Orange, Osceola, Seminole Counties CoC</v>
          </cell>
          <cell r="H16" t="str">
            <v>Central Florida</v>
          </cell>
          <cell r="I16" t="str">
            <v>FL-507</v>
          </cell>
        </row>
        <row r="17">
          <cell r="A17" t="str">
            <v>Okeechobee</v>
          </cell>
          <cell r="B17" t="str">
            <v>SOUTHFL</v>
          </cell>
          <cell r="E17" t="str">
            <v>Okeechobee</v>
          </cell>
          <cell r="F17" t="str">
            <v>SOUTHFL</v>
          </cell>
          <cell r="G17" t="str">
            <v>Hendry, Hardee, Highlands Counties CoC</v>
          </cell>
          <cell r="H17" t="str">
            <v>Heartland</v>
          </cell>
          <cell r="I17" t="str">
            <v>FL-517</v>
          </cell>
        </row>
        <row r="18">
          <cell r="A18" t="str">
            <v>Broward</v>
          </cell>
          <cell r="B18" t="str">
            <v>SOUTHFL</v>
          </cell>
          <cell r="E18" t="str">
            <v>Broward</v>
          </cell>
          <cell r="F18" t="str">
            <v>SOUTHFL</v>
          </cell>
          <cell r="G18" t="str">
            <v>Ft Lauderdale/Broward County CoC</v>
          </cell>
          <cell r="H18" t="str">
            <v>Broward</v>
          </cell>
          <cell r="I18" t="str">
            <v>FL-601</v>
          </cell>
        </row>
        <row r="19">
          <cell r="A19" t="str">
            <v>Walton</v>
          </cell>
          <cell r="B19" t="str">
            <v>NORTHFL</v>
          </cell>
          <cell r="E19" t="str">
            <v>Walton</v>
          </cell>
          <cell r="F19" t="str">
            <v>NORTHFL</v>
          </cell>
          <cell r="G19" t="str">
            <v>Fort Walton Beach/Okaloosa, Walton Counties CoC</v>
          </cell>
          <cell r="H19" t="str">
            <v>Okaloosa/Walton</v>
          </cell>
          <cell r="I19" t="str">
            <v>FL-505</v>
          </cell>
        </row>
        <row r="20">
          <cell r="A20" t="str">
            <v>Volusia</v>
          </cell>
          <cell r="B20" t="str">
            <v>NORTHFL</v>
          </cell>
          <cell r="E20" t="str">
            <v>Volusia</v>
          </cell>
          <cell r="F20" t="str">
            <v>NORTHFL</v>
          </cell>
          <cell r="G20" t="str">
            <v>Daytona Beach/Daytona/Volusia, Flagler Counties CoC</v>
          </cell>
          <cell r="H20" t="str">
            <v>Volusia/Flagler</v>
          </cell>
          <cell r="I20" t="str">
            <v>FL-504</v>
          </cell>
        </row>
        <row r="21">
          <cell r="A21" t="str">
            <v>Pasco</v>
          </cell>
          <cell r="B21" t="str">
            <v>TAMPABAY</v>
          </cell>
          <cell r="E21" t="str">
            <v>Pasco</v>
          </cell>
          <cell r="F21" t="str">
            <v>TAMPABAY</v>
          </cell>
          <cell r="G21" t="str">
            <v>Pasco County CoC</v>
          </cell>
          <cell r="H21" t="str">
            <v>Pasco</v>
          </cell>
          <cell r="I21" t="str">
            <v>FL-519</v>
          </cell>
        </row>
        <row r="22">
          <cell r="A22" t="str">
            <v>St. Johns</v>
          </cell>
          <cell r="B22" t="str">
            <v>NORTHFL</v>
          </cell>
          <cell r="E22" t="str">
            <v>St. Johns</v>
          </cell>
          <cell r="F22" t="str">
            <v>NORTHFL</v>
          </cell>
          <cell r="G22" t="str">
            <v>Saint Johns County CoC</v>
          </cell>
          <cell r="H22" t="str">
            <v>St. Johns</v>
          </cell>
          <cell r="I22" t="str">
            <v>FL-512</v>
          </cell>
        </row>
        <row r="23">
          <cell r="A23" t="str">
            <v>Sumter</v>
          </cell>
          <cell r="B23" t="str">
            <v>TAMPABAY</v>
          </cell>
          <cell r="E23" t="str">
            <v>Sumter</v>
          </cell>
          <cell r="F23" t="str">
            <v>TAMPABAY</v>
          </cell>
          <cell r="G23" t="str">
            <v>Citrus, Hernando, Lake, Sumter Counties CoC</v>
          </cell>
          <cell r="H23" t="str">
            <v>Mid-Florida</v>
          </cell>
          <cell r="I23" t="str">
            <v>FL-520</v>
          </cell>
        </row>
        <row r="24">
          <cell r="A24" t="str">
            <v>DeSoto</v>
          </cell>
          <cell r="B24" t="str">
            <v>SOUTHFL</v>
          </cell>
          <cell r="E24" t="str">
            <v>DeSoto</v>
          </cell>
          <cell r="F24" t="str">
            <v>SOUTHFL</v>
          </cell>
          <cell r="G24" t="str">
            <v>Hendry, Hardee, Highlands Counties CoC</v>
          </cell>
          <cell r="H24" t="str">
            <v>Heartland</v>
          </cell>
          <cell r="I24" t="str">
            <v>FL-517</v>
          </cell>
        </row>
        <row r="25">
          <cell r="A25" t="str">
            <v>Glades</v>
          </cell>
          <cell r="B25" t="str">
            <v>SOUTHFL</v>
          </cell>
          <cell r="E25" t="str">
            <v>Glades</v>
          </cell>
          <cell r="F25" t="str">
            <v>SOUTHFL</v>
          </cell>
          <cell r="G25" t="str">
            <v>Hendry, Hardee, Highlands Counties CoC</v>
          </cell>
          <cell r="H25" t="str">
            <v>Heartland</v>
          </cell>
          <cell r="I25" t="str">
            <v>FL-517</v>
          </cell>
        </row>
        <row r="26">
          <cell r="A26" t="str">
            <v>Lake</v>
          </cell>
          <cell r="B26" t="str">
            <v>TAMPABAY</v>
          </cell>
          <cell r="E26" t="str">
            <v>Lake</v>
          </cell>
          <cell r="F26" t="str">
            <v>TAMPABAY</v>
          </cell>
          <cell r="G26" t="str">
            <v>Citrus, Hernando, Lake, Sumter Counties CoC</v>
          </cell>
          <cell r="H26" t="str">
            <v>Mid-Florida</v>
          </cell>
          <cell r="I26" t="str">
            <v>FL-520</v>
          </cell>
        </row>
        <row r="27">
          <cell r="A27" t="str">
            <v>Pinellas</v>
          </cell>
          <cell r="B27" t="str">
            <v>TAMPABAY</v>
          </cell>
          <cell r="E27" t="str">
            <v>Pinellas</v>
          </cell>
          <cell r="F27" t="str">
            <v>TAMPABAY</v>
          </cell>
          <cell r="G27" t="str">
            <v>St. Petersburg/Clearwater/Largo/Pinellas County CoC</v>
          </cell>
          <cell r="H27" t="str">
            <v>Pinellas</v>
          </cell>
          <cell r="I27" t="str">
            <v>FL-502</v>
          </cell>
        </row>
        <row r="28">
          <cell r="A28" t="str">
            <v>Franklin</v>
          </cell>
          <cell r="B28" t="str">
            <v>NORTHFL</v>
          </cell>
          <cell r="E28" t="str">
            <v>Franklin</v>
          </cell>
          <cell r="F28" t="str">
            <v>NORTHFL</v>
          </cell>
          <cell r="G28" t="str">
            <v>Tallahassee/Leon County CoC</v>
          </cell>
          <cell r="H28" t="str">
            <v>Big Bend</v>
          </cell>
          <cell r="I28" t="str">
            <v>FL-506</v>
          </cell>
        </row>
        <row r="29">
          <cell r="A29" t="str">
            <v>Manatee</v>
          </cell>
          <cell r="B29" t="str">
            <v>TAMPABAY</v>
          </cell>
          <cell r="E29" t="str">
            <v>Manatee</v>
          </cell>
          <cell r="F29" t="str">
            <v>TAMPABAY</v>
          </cell>
          <cell r="G29" t="str">
            <v>Sarasota/Bradenton/Manatee, Sarasota Counties CoC</v>
          </cell>
          <cell r="H29" t="str">
            <v>Suncoast</v>
          </cell>
          <cell r="I29" t="str">
            <v>FL-500</v>
          </cell>
        </row>
        <row r="30">
          <cell r="A30" t="str">
            <v>Seminole</v>
          </cell>
          <cell r="B30" t="str">
            <v>CENTRALFL</v>
          </cell>
          <cell r="E30" t="str">
            <v>Seminole</v>
          </cell>
          <cell r="F30" t="str">
            <v>CENTRALFL</v>
          </cell>
          <cell r="G30" t="str">
            <v>Orlando/Orange, Osceola, Seminole Counties CoC</v>
          </cell>
          <cell r="H30" t="str">
            <v>Central Florida</v>
          </cell>
          <cell r="I30" t="str">
            <v>FL-507</v>
          </cell>
        </row>
        <row r="31">
          <cell r="A31" t="str">
            <v>Bradford</v>
          </cell>
          <cell r="B31" t="str">
            <v>NORTHFL</v>
          </cell>
          <cell r="E31" t="str">
            <v>Bradford</v>
          </cell>
          <cell r="F31" t="str">
            <v>NORTHFL</v>
          </cell>
          <cell r="G31" t="str">
            <v>Gainesville/Alachua, Putnam Counties CoC</v>
          </cell>
          <cell r="H31" t="str">
            <v>North Central</v>
          </cell>
          <cell r="I31" t="str">
            <v>FL-508</v>
          </cell>
        </row>
        <row r="32">
          <cell r="A32" t="str">
            <v>Calhoun</v>
          </cell>
          <cell r="B32" t="str">
            <v>NORTHFL</v>
          </cell>
          <cell r="E32" t="str">
            <v>Calhoun</v>
          </cell>
          <cell r="F32" t="str">
            <v>NORTHFL</v>
          </cell>
          <cell r="G32" t="str">
            <v>Panama City/Bay, Jackson Counties CoC</v>
          </cell>
          <cell r="H32" t="str">
            <v>NW Florida</v>
          </cell>
          <cell r="I32" t="str">
            <v>FL-515</v>
          </cell>
        </row>
        <row r="33">
          <cell r="A33" t="str">
            <v>Duval</v>
          </cell>
          <cell r="B33" t="str">
            <v>NORTHFL</v>
          </cell>
          <cell r="E33" t="str">
            <v>Duval</v>
          </cell>
          <cell r="F33" t="str">
            <v>NORTHFL</v>
          </cell>
          <cell r="G33" t="str">
            <v>Jacksonville-Duval, Clay Counties CoC</v>
          </cell>
          <cell r="H33" t="str">
            <v>Jacksonville</v>
          </cell>
          <cell r="I33" t="str">
            <v>FL-510</v>
          </cell>
        </row>
        <row r="34">
          <cell r="A34" t="str">
            <v>Martin</v>
          </cell>
          <cell r="B34" t="str">
            <v>CENTRALFL</v>
          </cell>
          <cell r="E34" t="str">
            <v>Martin</v>
          </cell>
          <cell r="F34" t="str">
            <v>CENTRALFL</v>
          </cell>
          <cell r="G34" t="str">
            <v>Fort Pierce/St. Lucie, Indian River, Martin Counties CoC</v>
          </cell>
          <cell r="H34" t="str">
            <v>Treasure Coast</v>
          </cell>
          <cell r="I34" t="str">
            <v>FL-509</v>
          </cell>
        </row>
        <row r="35">
          <cell r="A35" t="str">
            <v>Dixie</v>
          </cell>
          <cell r="B35" t="str">
            <v>NORTHFL</v>
          </cell>
          <cell r="E35" t="str">
            <v>Dixie</v>
          </cell>
          <cell r="F35" t="str">
            <v>NORTHFL</v>
          </cell>
          <cell r="G35" t="str">
            <v>Tallahassee/Leon County CoC</v>
          </cell>
          <cell r="H35" t="str">
            <v>Big Bend</v>
          </cell>
          <cell r="I35" t="str">
            <v>FL-506</v>
          </cell>
        </row>
        <row r="36">
          <cell r="A36" t="str">
            <v>Columbia</v>
          </cell>
          <cell r="B36" t="str">
            <v>NORTHFL</v>
          </cell>
          <cell r="E36" t="str">
            <v>Columbia</v>
          </cell>
          <cell r="F36" t="str">
            <v>NORTHFL</v>
          </cell>
          <cell r="G36" t="str">
            <v>Columbia, Hamilton, Lafayette, Suwannee Counties CoC</v>
          </cell>
          <cell r="H36" t="str">
            <v>Suwannee</v>
          </cell>
          <cell r="I36" t="str">
            <v>FL-518</v>
          </cell>
        </row>
        <row r="37">
          <cell r="A37" t="str">
            <v>Lafayette</v>
          </cell>
          <cell r="B37" t="str">
            <v>NORTHFL</v>
          </cell>
          <cell r="E37" t="str">
            <v>Lafayette</v>
          </cell>
          <cell r="F37" t="str">
            <v>NORTHFL</v>
          </cell>
          <cell r="G37" t="str">
            <v>Columbia, Hamilton, Lafayette, Suwannee Counties CoC</v>
          </cell>
          <cell r="H37" t="str">
            <v>Suwannee</v>
          </cell>
          <cell r="I37" t="str">
            <v>FL-518</v>
          </cell>
        </row>
        <row r="38">
          <cell r="A38" t="str">
            <v>Hamilton</v>
          </cell>
          <cell r="B38" t="str">
            <v>NORTHFL</v>
          </cell>
          <cell r="E38" t="str">
            <v>Hamilton</v>
          </cell>
          <cell r="F38" t="str">
            <v>NORTHFL</v>
          </cell>
          <cell r="G38" t="str">
            <v>Columbia, Hamilton, Lafayette, Suwannee Counties CoC</v>
          </cell>
          <cell r="H38" t="str">
            <v>Suwannee</v>
          </cell>
          <cell r="I38" t="str">
            <v>FL-518</v>
          </cell>
        </row>
        <row r="39">
          <cell r="A39" t="str">
            <v>Levy</v>
          </cell>
          <cell r="B39" t="str">
            <v>NORTHFL</v>
          </cell>
          <cell r="E39" t="str">
            <v>Levy</v>
          </cell>
          <cell r="F39" t="str">
            <v>NORTHFL</v>
          </cell>
          <cell r="G39" t="str">
            <v>Gainesville/Alachua, Putnam Counties CoC</v>
          </cell>
          <cell r="H39" t="str">
            <v>North Central</v>
          </cell>
          <cell r="I39" t="str">
            <v>FL-508</v>
          </cell>
        </row>
        <row r="40">
          <cell r="A40" t="str">
            <v>Polk</v>
          </cell>
          <cell r="B40" t="str">
            <v>CENTRALFL</v>
          </cell>
          <cell r="E40" t="str">
            <v>Polk</v>
          </cell>
          <cell r="F40" t="str">
            <v>CENTRALFL</v>
          </cell>
          <cell r="G40" t="str">
            <v>Lakeland CoC &amp; Winterhaven/Polk County CoC</v>
          </cell>
          <cell r="H40" t="str">
            <v>Polk and Tri-County</v>
          </cell>
          <cell r="I40" t="str">
            <v>FL-503</v>
          </cell>
        </row>
        <row r="41">
          <cell r="A41" t="str">
            <v>Hardee</v>
          </cell>
          <cell r="B41" t="str">
            <v>SOUTHFL</v>
          </cell>
          <cell r="E41" t="str">
            <v>Hardee</v>
          </cell>
          <cell r="F41" t="str">
            <v>SOUTHFL</v>
          </cell>
          <cell r="G41" t="str">
            <v>Hendry, Hardee, Highlands Counties CoC</v>
          </cell>
          <cell r="H41" t="str">
            <v>Heartland</v>
          </cell>
          <cell r="I41" t="str">
            <v>FL-517</v>
          </cell>
        </row>
        <row r="42">
          <cell r="A42" t="str">
            <v>Holmes</v>
          </cell>
          <cell r="B42" t="str">
            <v>NORTHFL</v>
          </cell>
          <cell r="E42" t="str">
            <v>Holmes</v>
          </cell>
          <cell r="F42" t="str">
            <v>NORTHFL</v>
          </cell>
          <cell r="G42" t="str">
            <v>Panama City/Bay, Jackson Counties CoC</v>
          </cell>
          <cell r="H42" t="str">
            <v>NW Florida</v>
          </cell>
          <cell r="I42" t="str">
            <v>FL-515</v>
          </cell>
        </row>
        <row r="43">
          <cell r="A43" t="str">
            <v>Collier</v>
          </cell>
          <cell r="B43" t="str">
            <v>SOUTHFL</v>
          </cell>
          <cell r="E43" t="str">
            <v>Collier</v>
          </cell>
          <cell r="F43" t="str">
            <v>SOUTHFL</v>
          </cell>
          <cell r="G43" t="str">
            <v>Naples/Collier County CoC</v>
          </cell>
          <cell r="H43" t="str">
            <v>Collier</v>
          </cell>
          <cell r="I43" t="str">
            <v>FL-606</v>
          </cell>
        </row>
        <row r="44">
          <cell r="A44" t="str">
            <v>Nassau</v>
          </cell>
          <cell r="B44" t="str">
            <v>NORTHFL</v>
          </cell>
          <cell r="E44" t="str">
            <v>Nassau</v>
          </cell>
          <cell r="F44" t="str">
            <v>NORTHFL</v>
          </cell>
          <cell r="G44" t="str">
            <v>Jacksonville-Duval, Clay Counties CoC</v>
          </cell>
          <cell r="H44" t="str">
            <v>Jacksonville</v>
          </cell>
          <cell r="I44" t="str">
            <v>FL-510</v>
          </cell>
        </row>
        <row r="45">
          <cell r="A45" t="str">
            <v>Union</v>
          </cell>
          <cell r="B45" t="str">
            <v>NORTHFL</v>
          </cell>
          <cell r="E45" t="str">
            <v>Union</v>
          </cell>
          <cell r="F45" t="str">
            <v>NORTHFL</v>
          </cell>
          <cell r="G45" t="str">
            <v>Jacksonville-Duval, Clay Counties CoC</v>
          </cell>
          <cell r="H45" t="str">
            <v>Jacksonville</v>
          </cell>
          <cell r="I45" t="str">
            <v>FL-510</v>
          </cell>
        </row>
        <row r="46">
          <cell r="A46" t="str">
            <v>Marion</v>
          </cell>
          <cell r="B46" t="str">
            <v>NORTHFL</v>
          </cell>
          <cell r="E46" t="str">
            <v>Marion</v>
          </cell>
          <cell r="F46" t="str">
            <v>NORTHFL</v>
          </cell>
          <cell r="G46" t="str">
            <v>Ocala/Marion County CoC</v>
          </cell>
          <cell r="H46" t="str">
            <v>Marion</v>
          </cell>
          <cell r="I46" t="str">
            <v>FL-514</v>
          </cell>
        </row>
        <row r="47">
          <cell r="A47" t="str">
            <v>Washington</v>
          </cell>
          <cell r="B47" t="str">
            <v>NORTHFL</v>
          </cell>
          <cell r="E47" t="str">
            <v>Washington</v>
          </cell>
          <cell r="F47" t="str">
            <v>NORTHFL</v>
          </cell>
          <cell r="G47" t="str">
            <v>Panama City/Bay, Jackson Counties CoC</v>
          </cell>
          <cell r="H47" t="str">
            <v>NW Florida</v>
          </cell>
          <cell r="I47" t="str">
            <v>FL-515</v>
          </cell>
        </row>
        <row r="48">
          <cell r="A48" t="str">
            <v>Hendry</v>
          </cell>
          <cell r="B48" t="str">
            <v>SOUTHFL</v>
          </cell>
          <cell r="E48" t="str">
            <v>Hendry</v>
          </cell>
          <cell r="F48" t="str">
            <v>SOUTHFL</v>
          </cell>
          <cell r="G48" t="str">
            <v>Hendry, Hardee, Highlands Counties CoC</v>
          </cell>
          <cell r="H48" t="str">
            <v>Heartland</v>
          </cell>
          <cell r="I48" t="str">
            <v>FL-517</v>
          </cell>
        </row>
        <row r="49">
          <cell r="A49" t="str">
            <v>Orange</v>
          </cell>
          <cell r="B49" t="str">
            <v>CENTRALFL</v>
          </cell>
          <cell r="E49" t="str">
            <v>Orange</v>
          </cell>
          <cell r="F49" t="str">
            <v>CENTRALFL</v>
          </cell>
          <cell r="G49" t="str">
            <v>Orlando/Orange, Osceola, Seminole Counties CoC</v>
          </cell>
          <cell r="H49" t="str">
            <v>Central Florida</v>
          </cell>
          <cell r="I49" t="str">
            <v>FL-507</v>
          </cell>
        </row>
        <row r="50">
          <cell r="A50" t="str">
            <v>Clay</v>
          </cell>
          <cell r="B50" t="str">
            <v>NORTHFL</v>
          </cell>
          <cell r="E50" t="str">
            <v>Clay</v>
          </cell>
          <cell r="F50" t="str">
            <v>NORTHFL</v>
          </cell>
          <cell r="G50" t="str">
            <v>Jacksonville-Duval, Clay Counties CoC</v>
          </cell>
          <cell r="H50" t="str">
            <v>Jacksonville</v>
          </cell>
          <cell r="I50" t="str">
            <v>FL-510</v>
          </cell>
        </row>
        <row r="51">
          <cell r="A51" t="str">
            <v>Santa Rosa</v>
          </cell>
          <cell r="B51" t="str">
            <v>NORTHFL</v>
          </cell>
          <cell r="E51" t="str">
            <v>Santa Rosa</v>
          </cell>
          <cell r="F51" t="str">
            <v>NORTHFL</v>
          </cell>
          <cell r="G51" t="str">
            <v>Pensacola/Escambia/Santa Rosa County CoC</v>
          </cell>
          <cell r="H51" t="str">
            <v>EscaRosa</v>
          </cell>
          <cell r="I51" t="str">
            <v>FL-511</v>
          </cell>
        </row>
        <row r="52">
          <cell r="A52" t="str">
            <v>Brevard</v>
          </cell>
          <cell r="B52" t="str">
            <v>CENTRALFL</v>
          </cell>
          <cell r="E52" t="str">
            <v>Brevard</v>
          </cell>
          <cell r="F52" t="str">
            <v>CENTRALFL</v>
          </cell>
          <cell r="G52" t="str">
            <v>Palm Bay/Melbourne/Brevard County CoC</v>
          </cell>
          <cell r="H52" t="str">
            <v>Brevard</v>
          </cell>
          <cell r="I52" t="str">
            <v>FL-513</v>
          </cell>
        </row>
        <row r="53">
          <cell r="A53" t="str">
            <v>Liberty</v>
          </cell>
          <cell r="B53" t="str">
            <v>NORTHFL</v>
          </cell>
          <cell r="E53" t="str">
            <v>Liberty</v>
          </cell>
          <cell r="F53" t="str">
            <v>NORTHFL</v>
          </cell>
          <cell r="G53" t="str">
            <v>Tallahassee/Leon County CoC</v>
          </cell>
          <cell r="H53" t="str">
            <v>Big Bend</v>
          </cell>
          <cell r="I53" t="str">
            <v>FL-506</v>
          </cell>
        </row>
        <row r="54">
          <cell r="A54" t="str">
            <v>Leon</v>
          </cell>
          <cell r="B54" t="str">
            <v>NORTHFL</v>
          </cell>
          <cell r="E54" t="str">
            <v>Leon</v>
          </cell>
          <cell r="F54" t="str">
            <v>NORTHFL</v>
          </cell>
          <cell r="G54" t="str">
            <v>Tallahassee/Leon County CoC</v>
          </cell>
          <cell r="H54" t="str">
            <v>Big Bend</v>
          </cell>
          <cell r="I54" t="str">
            <v>FL-506</v>
          </cell>
        </row>
        <row r="55">
          <cell r="A55" t="str">
            <v>Hillsborough</v>
          </cell>
          <cell r="B55" t="str">
            <v>TAMPABAY</v>
          </cell>
          <cell r="E55" t="str">
            <v>Hillsborough</v>
          </cell>
          <cell r="F55" t="str">
            <v>TAMPABAY</v>
          </cell>
          <cell r="G55" t="str">
            <v>Tampa/Hillsborough County CoC</v>
          </cell>
          <cell r="H55" t="str">
            <v>Hillsborough</v>
          </cell>
          <cell r="I55" t="str">
            <v>FL-501</v>
          </cell>
        </row>
        <row r="56">
          <cell r="A56" t="str">
            <v>Charlotte</v>
          </cell>
          <cell r="B56" t="str">
            <v>TAMPABAY</v>
          </cell>
          <cell r="E56" t="str">
            <v>Charlotte</v>
          </cell>
          <cell r="F56" t="str">
            <v>TAMPABAY</v>
          </cell>
          <cell r="G56" t="str">
            <v>Punta Gorda/Charlotte County CoC</v>
          </cell>
          <cell r="H56" t="str">
            <v>Charlotte</v>
          </cell>
          <cell r="I56" t="str">
            <v>FL-602</v>
          </cell>
        </row>
        <row r="57">
          <cell r="A57" t="str">
            <v>Gadsden</v>
          </cell>
          <cell r="B57" t="str">
            <v>NORTHFL</v>
          </cell>
          <cell r="E57" t="str">
            <v>Gadsden</v>
          </cell>
          <cell r="F57" t="str">
            <v>NORTHFL</v>
          </cell>
          <cell r="G57" t="str">
            <v>Tallahassee/Leon County CoC</v>
          </cell>
          <cell r="H57" t="str">
            <v>Big Bend</v>
          </cell>
          <cell r="I57" t="str">
            <v>FL-506</v>
          </cell>
        </row>
        <row r="58">
          <cell r="A58" t="str">
            <v>Gulf</v>
          </cell>
          <cell r="B58" t="str">
            <v>NORTHFL</v>
          </cell>
          <cell r="E58" t="str">
            <v>Gulf</v>
          </cell>
          <cell r="F58" t="str">
            <v>NORTHFL</v>
          </cell>
          <cell r="G58" t="str">
            <v>Panama City/Bay, Jackson Counties CoC</v>
          </cell>
          <cell r="H58" t="str">
            <v>NW Florida</v>
          </cell>
          <cell r="I58" t="str">
            <v>FL-515</v>
          </cell>
        </row>
        <row r="59">
          <cell r="A59" t="str">
            <v>Indian River</v>
          </cell>
          <cell r="B59" t="str">
            <v>CENTRALFL</v>
          </cell>
          <cell r="E59" t="str">
            <v>Indian River</v>
          </cell>
          <cell r="F59" t="str">
            <v>CENTRALFL</v>
          </cell>
          <cell r="G59" t="str">
            <v>Fort Pierce/St. Lucie, Indian River, Martin Counties CoC</v>
          </cell>
          <cell r="H59" t="str">
            <v>Treasure Coast</v>
          </cell>
          <cell r="I59" t="str">
            <v>FL-509</v>
          </cell>
        </row>
        <row r="60">
          <cell r="A60" t="str">
            <v>Baker</v>
          </cell>
          <cell r="B60" t="str">
            <v>NORTHFL</v>
          </cell>
          <cell r="E60" t="str">
            <v>Baker</v>
          </cell>
          <cell r="F60" t="str">
            <v>NORTHFL</v>
          </cell>
          <cell r="G60" t="str">
            <v>Jacksonville-Duval, Clay Counties CoC</v>
          </cell>
          <cell r="H60" t="str">
            <v>Jacksonville</v>
          </cell>
          <cell r="I60" t="str">
            <v>FL-510</v>
          </cell>
        </row>
        <row r="61">
          <cell r="A61" t="str">
            <v>Putnam</v>
          </cell>
          <cell r="B61" t="str">
            <v>NORTHFL</v>
          </cell>
          <cell r="E61" t="str">
            <v>Putnam</v>
          </cell>
          <cell r="F61" t="str">
            <v>NORTHFL</v>
          </cell>
          <cell r="G61" t="str">
            <v>Gainesville/Alachua, Putnam Counties CoC</v>
          </cell>
          <cell r="H61" t="str">
            <v>North Central</v>
          </cell>
          <cell r="I61" t="str">
            <v>FL-508</v>
          </cell>
        </row>
        <row r="62">
          <cell r="A62" t="str">
            <v>Jefferson</v>
          </cell>
          <cell r="B62" t="str">
            <v>NORTHFL</v>
          </cell>
          <cell r="E62" t="str">
            <v>Jefferson</v>
          </cell>
          <cell r="F62" t="str">
            <v>NORTHFL</v>
          </cell>
          <cell r="G62" t="str">
            <v>Tallahassee/Leon County CoC</v>
          </cell>
          <cell r="H62" t="str">
            <v>Big Bend</v>
          </cell>
          <cell r="I62" t="str">
            <v>FL-506</v>
          </cell>
        </row>
        <row r="63">
          <cell r="A63" t="str">
            <v>Sarasota</v>
          </cell>
          <cell r="B63" t="str">
            <v>TAMPABAY</v>
          </cell>
          <cell r="E63" t="str">
            <v>Sarasota</v>
          </cell>
          <cell r="F63" t="str">
            <v>TAMPABAY</v>
          </cell>
          <cell r="G63" t="str">
            <v>Sarasota/Bradenton/Manatee, Sarasota Counties CoC</v>
          </cell>
          <cell r="H63" t="str">
            <v>Suncoast</v>
          </cell>
          <cell r="I63" t="str">
            <v>FL-500</v>
          </cell>
        </row>
        <row r="64">
          <cell r="A64" t="str">
            <v>Suwannee</v>
          </cell>
          <cell r="B64" t="str">
            <v>NORTHFL</v>
          </cell>
          <cell r="E64" t="str">
            <v>Suwannee</v>
          </cell>
          <cell r="F64" t="str">
            <v>NORTHFL</v>
          </cell>
          <cell r="G64" t="str">
            <v>Columbia, Hamilton, Lafayette, Suwannee Counties CoC</v>
          </cell>
          <cell r="H64" t="str">
            <v>Suwannee</v>
          </cell>
          <cell r="I64" t="str">
            <v>FL-518</v>
          </cell>
        </row>
        <row r="65">
          <cell r="A65" t="str">
            <v>Taylor</v>
          </cell>
          <cell r="B65" t="str">
            <v>NORTHFL</v>
          </cell>
          <cell r="E65" t="str">
            <v>Taylor</v>
          </cell>
          <cell r="F65" t="str">
            <v>NORTHFL</v>
          </cell>
          <cell r="G65" t="str">
            <v>Tallahassee/Leon County CoC</v>
          </cell>
          <cell r="H65" t="str">
            <v>Big Bend</v>
          </cell>
          <cell r="I65" t="str">
            <v>FL-506</v>
          </cell>
        </row>
        <row r="66">
          <cell r="A66" t="str">
            <v>Alachua</v>
          </cell>
          <cell r="B66" t="str">
            <v>NORTHFL</v>
          </cell>
          <cell r="E66" t="str">
            <v>Alachua</v>
          </cell>
          <cell r="F66" t="str">
            <v>NORTHFL</v>
          </cell>
          <cell r="G66" t="str">
            <v>Gainesville/Alachua, Putnam Counties CoC</v>
          </cell>
          <cell r="H66" t="str">
            <v>North Central</v>
          </cell>
          <cell r="I66" t="str">
            <v>FL-508</v>
          </cell>
        </row>
        <row r="67">
          <cell r="A67" t="str">
            <v>Okaloosa</v>
          </cell>
          <cell r="B67" t="str">
            <v>NORTHFL</v>
          </cell>
          <cell r="E67" t="str">
            <v>Okaloosa</v>
          </cell>
          <cell r="F67" t="str">
            <v>NORTHFL</v>
          </cell>
          <cell r="G67" t="str">
            <v>Fort Walton Beach/Okaloosa, Walton Counties CoC</v>
          </cell>
          <cell r="H67" t="str">
            <v>Okaloosa/Walton</v>
          </cell>
          <cell r="I67" t="str">
            <v>FL-505</v>
          </cell>
        </row>
        <row r="68">
          <cell r="A68" t="str">
            <v>St. Lucie</v>
          </cell>
          <cell r="B68" t="str">
            <v>CENTRALFL</v>
          </cell>
          <cell r="E68" t="str">
            <v>St. Lucie</v>
          </cell>
          <cell r="F68" t="str">
            <v>CENTRALFL</v>
          </cell>
          <cell r="G68" t="str">
            <v>Fort Pierce/St. Lucie, Indian River, Martin Counties CoC</v>
          </cell>
          <cell r="H68" t="str">
            <v>Treasure Coast</v>
          </cell>
          <cell r="I68" t="str">
            <v>FL-509</v>
          </cell>
        </row>
        <row r="69">
          <cell r="A69" t="str">
            <v>Jackson</v>
          </cell>
          <cell r="B69" t="str">
            <v>NORTHFL</v>
          </cell>
          <cell r="E69" t="str">
            <v>Jackson</v>
          </cell>
          <cell r="F69" t="str">
            <v>NORTHFL</v>
          </cell>
          <cell r="G69" t="str">
            <v>Panama City/Bay, Jackson Counties CoC</v>
          </cell>
          <cell r="H69" t="str">
            <v>NW Florida</v>
          </cell>
          <cell r="I69" t="str">
            <v>FL-515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nnedv.org/wp-content/uploads/2021/05/15th-Annual-DV-Counts-Report-Florida-Summ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E7E8-ED9D-47D0-9446-3025D2DE7745}">
  <dimension ref="A1:B21"/>
  <sheetViews>
    <sheetView tabSelected="1" workbookViewId="0">
      <selection activeCell="B1" sqref="B1"/>
    </sheetView>
  </sheetViews>
  <sheetFormatPr defaultRowHeight="15" x14ac:dyDescent="0.25"/>
  <cols>
    <col min="1" max="1" width="9.140625" customWidth="1"/>
    <col min="2" max="2" width="131.28515625" customWidth="1"/>
  </cols>
  <sheetData>
    <row r="1" spans="1:2" ht="39" customHeight="1" x14ac:dyDescent="0.25">
      <c r="B1" s="261" t="s">
        <v>278</v>
      </c>
    </row>
    <row r="2" spans="1:2" ht="40.5" customHeight="1" thickBot="1" x14ac:dyDescent="0.3">
      <c r="A2" s="255" t="s">
        <v>236</v>
      </c>
      <c r="B2" s="259" t="s">
        <v>235</v>
      </c>
    </row>
    <row r="3" spans="1:2" ht="27" customHeight="1" thickTop="1" x14ac:dyDescent="0.25">
      <c r="A3" s="260"/>
      <c r="B3" s="258" t="s">
        <v>246</v>
      </c>
    </row>
    <row r="4" spans="1:2" x14ac:dyDescent="0.25">
      <c r="A4" s="256" t="s">
        <v>230</v>
      </c>
      <c r="B4" s="19" t="s">
        <v>251</v>
      </c>
    </row>
    <row r="5" spans="1:2" x14ac:dyDescent="0.25">
      <c r="A5" s="256" t="s">
        <v>231</v>
      </c>
      <c r="B5" s="19" t="s">
        <v>250</v>
      </c>
    </row>
    <row r="6" spans="1:2" x14ac:dyDescent="0.25">
      <c r="A6" s="256" t="s">
        <v>232</v>
      </c>
      <c r="B6" s="19" t="s">
        <v>253</v>
      </c>
    </row>
    <row r="7" spans="1:2" x14ac:dyDescent="0.25">
      <c r="A7" s="256" t="s">
        <v>233</v>
      </c>
      <c r="B7" s="51" t="s">
        <v>254</v>
      </c>
    </row>
    <row r="8" spans="1:2" x14ac:dyDescent="0.25">
      <c r="A8" s="256" t="s">
        <v>234</v>
      </c>
      <c r="B8" s="51" t="s">
        <v>273</v>
      </c>
    </row>
    <row r="9" spans="1:2" x14ac:dyDescent="0.25">
      <c r="A9" s="256" t="s">
        <v>242</v>
      </c>
      <c r="B9" s="51" t="s">
        <v>274</v>
      </c>
    </row>
    <row r="10" spans="1:2" x14ac:dyDescent="0.25">
      <c r="A10" s="257"/>
      <c r="B10" s="12"/>
    </row>
    <row r="11" spans="1:2" x14ac:dyDescent="0.25">
      <c r="A11" s="257"/>
      <c r="B11" s="56" t="s">
        <v>247</v>
      </c>
    </row>
    <row r="12" spans="1:2" x14ac:dyDescent="0.25">
      <c r="A12" s="256" t="s">
        <v>237</v>
      </c>
      <c r="B12" s="51" t="s">
        <v>263</v>
      </c>
    </row>
    <row r="13" spans="1:2" x14ac:dyDescent="0.25">
      <c r="A13" s="256" t="s">
        <v>238</v>
      </c>
      <c r="B13" s="51" t="s">
        <v>265</v>
      </c>
    </row>
    <row r="14" spans="1:2" x14ac:dyDescent="0.25">
      <c r="A14" s="256" t="s">
        <v>239</v>
      </c>
      <c r="B14" s="51" t="s">
        <v>275</v>
      </c>
    </row>
    <row r="15" spans="1:2" x14ac:dyDescent="0.25">
      <c r="A15" s="256" t="s">
        <v>240</v>
      </c>
      <c r="B15" s="51" t="s">
        <v>270</v>
      </c>
    </row>
    <row r="16" spans="1:2" x14ac:dyDescent="0.25">
      <c r="A16" s="256" t="s">
        <v>241</v>
      </c>
      <c r="B16" s="51" t="s">
        <v>196</v>
      </c>
    </row>
    <row r="17" spans="1:2" x14ac:dyDescent="0.25">
      <c r="A17" s="5"/>
    </row>
    <row r="18" spans="1:2" x14ac:dyDescent="0.25">
      <c r="A18" s="256" t="s">
        <v>243</v>
      </c>
      <c r="B18" s="139" t="s">
        <v>272</v>
      </c>
    </row>
    <row r="19" spans="1:2" x14ac:dyDescent="0.25">
      <c r="A19" s="5"/>
    </row>
    <row r="20" spans="1:2" x14ac:dyDescent="0.25">
      <c r="A20" s="256" t="s">
        <v>244</v>
      </c>
      <c r="B20" s="256" t="s">
        <v>213</v>
      </c>
    </row>
    <row r="21" spans="1:2" x14ac:dyDescent="0.25">
      <c r="A21" s="256" t="s">
        <v>245</v>
      </c>
      <c r="B21" s="256" t="s">
        <v>215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I85"/>
  <sheetViews>
    <sheetView workbookViewId="0">
      <selection activeCell="F7" sqref="F7"/>
    </sheetView>
  </sheetViews>
  <sheetFormatPr defaultColWidth="8.85546875" defaultRowHeight="15" x14ac:dyDescent="0.25"/>
  <cols>
    <col min="1" max="1" width="3.85546875" style="6" customWidth="1"/>
    <col min="2" max="2" width="22.42578125" style="6" customWidth="1"/>
    <col min="3" max="3" width="24.7109375" style="6" customWidth="1"/>
    <col min="4" max="4" width="14.42578125" style="6" customWidth="1"/>
    <col min="5" max="9" width="11.42578125" style="6" customWidth="1"/>
    <col min="10" max="16384" width="8.85546875" style="6"/>
  </cols>
  <sheetData>
    <row r="1" spans="2:9" s="12" customFormat="1" x14ac:dyDescent="0.25"/>
    <row r="2" spans="2:9" s="12" customFormat="1" x14ac:dyDescent="0.25">
      <c r="B2" s="56" t="s">
        <v>268</v>
      </c>
    </row>
    <row r="3" spans="2:9" s="12" customFormat="1" x14ac:dyDescent="0.25">
      <c r="B3" s="12" t="s">
        <v>199</v>
      </c>
    </row>
    <row r="4" spans="2:9" s="12" customFormat="1" x14ac:dyDescent="0.25">
      <c r="B4" s="12" t="s">
        <v>200</v>
      </c>
    </row>
    <row r="6" spans="2:9" x14ac:dyDescent="0.25">
      <c r="B6" s="332"/>
      <c r="C6" s="332"/>
      <c r="D6" s="382" t="s">
        <v>269</v>
      </c>
      <c r="E6" s="382"/>
      <c r="F6" s="382"/>
      <c r="G6" s="382"/>
      <c r="H6" s="382"/>
      <c r="I6" s="382"/>
    </row>
    <row r="7" spans="2:9" s="20" customFormat="1" ht="30.75" thickBot="1" x14ac:dyDescent="0.3">
      <c r="B7" s="338" t="s">
        <v>7</v>
      </c>
      <c r="C7" s="316" t="s">
        <v>166</v>
      </c>
      <c r="D7" s="316" t="s">
        <v>188</v>
      </c>
      <c r="E7" s="316" t="s">
        <v>167</v>
      </c>
      <c r="F7" s="316" t="s">
        <v>168</v>
      </c>
      <c r="G7" s="316" t="s">
        <v>169</v>
      </c>
      <c r="H7" s="316" t="s">
        <v>170</v>
      </c>
      <c r="I7" s="316" t="s">
        <v>171</v>
      </c>
    </row>
    <row r="8" spans="2:9" ht="15.75" thickTop="1" x14ac:dyDescent="0.25">
      <c r="B8" s="333" t="s">
        <v>137</v>
      </c>
      <c r="C8" s="333" t="s">
        <v>30</v>
      </c>
      <c r="D8" s="334">
        <v>27.145945945945943</v>
      </c>
      <c r="E8" s="269">
        <v>0</v>
      </c>
      <c r="F8" s="269">
        <v>0</v>
      </c>
      <c r="G8" s="269">
        <v>19</v>
      </c>
      <c r="H8" s="269">
        <v>7</v>
      </c>
      <c r="I8" s="269">
        <v>1</v>
      </c>
    </row>
    <row r="9" spans="2:9" x14ac:dyDescent="0.25">
      <c r="B9" s="8" t="s">
        <v>131</v>
      </c>
      <c r="C9" s="8" t="s">
        <v>30</v>
      </c>
      <c r="D9" s="9">
        <v>6.0324324324324312</v>
      </c>
      <c r="E9" s="51">
        <v>0</v>
      </c>
      <c r="F9" s="51">
        <v>0</v>
      </c>
      <c r="G9" s="51">
        <v>4</v>
      </c>
      <c r="H9" s="51">
        <v>2</v>
      </c>
      <c r="I9" s="51">
        <v>0</v>
      </c>
    </row>
    <row r="10" spans="2:9" x14ac:dyDescent="0.25">
      <c r="B10" s="8" t="s">
        <v>56</v>
      </c>
      <c r="C10" s="8" t="s">
        <v>30</v>
      </c>
      <c r="D10" s="9">
        <v>43.005405405405398</v>
      </c>
      <c r="E10" s="51">
        <v>0</v>
      </c>
      <c r="F10" s="51">
        <v>0</v>
      </c>
      <c r="G10" s="51">
        <v>30</v>
      </c>
      <c r="H10" s="51">
        <v>11</v>
      </c>
      <c r="I10" s="51">
        <v>2</v>
      </c>
    </row>
    <row r="11" spans="2:9" x14ac:dyDescent="0.25">
      <c r="B11" s="8" t="s">
        <v>98</v>
      </c>
      <c r="C11" s="8" t="s">
        <v>30</v>
      </c>
      <c r="D11" s="9">
        <v>4.2810810810810809</v>
      </c>
      <c r="E11" s="51">
        <v>0</v>
      </c>
      <c r="F11" s="51">
        <v>0</v>
      </c>
      <c r="G11" s="51">
        <v>3</v>
      </c>
      <c r="H11" s="51">
        <v>1</v>
      </c>
      <c r="I11" s="51">
        <v>0</v>
      </c>
    </row>
    <row r="12" spans="2:9" x14ac:dyDescent="0.25">
      <c r="B12" s="8" t="s">
        <v>123</v>
      </c>
      <c r="C12" s="8" t="s">
        <v>25</v>
      </c>
      <c r="D12" s="9">
        <v>81.437837837837833</v>
      </c>
      <c r="E12" s="51">
        <v>0</v>
      </c>
      <c r="F12" s="51">
        <v>0</v>
      </c>
      <c r="G12" s="51">
        <v>57</v>
      </c>
      <c r="H12" s="51">
        <v>20</v>
      </c>
      <c r="I12" s="51">
        <v>4</v>
      </c>
    </row>
    <row r="13" spans="2:9" x14ac:dyDescent="0.25">
      <c r="B13" s="8" t="s">
        <v>68</v>
      </c>
      <c r="C13" s="8" t="s">
        <v>71</v>
      </c>
      <c r="D13" s="9">
        <v>107.80540540540539</v>
      </c>
      <c r="E13" s="51">
        <v>0</v>
      </c>
      <c r="F13" s="51">
        <v>0</v>
      </c>
      <c r="G13" s="51">
        <v>75</v>
      </c>
      <c r="H13" s="51">
        <v>27</v>
      </c>
      <c r="I13" s="51">
        <v>5</v>
      </c>
    </row>
    <row r="14" spans="2:9" x14ac:dyDescent="0.25">
      <c r="B14" s="8" t="s">
        <v>99</v>
      </c>
      <c r="C14" s="8" t="s">
        <v>30</v>
      </c>
      <c r="D14" s="9">
        <v>0.68108108108108101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2:9" x14ac:dyDescent="0.25">
      <c r="B15" s="8" t="s">
        <v>127</v>
      </c>
      <c r="C15" s="8" t="s">
        <v>11</v>
      </c>
      <c r="D15" s="9">
        <v>14.594594594594595</v>
      </c>
      <c r="E15" s="51">
        <v>0</v>
      </c>
      <c r="F15" s="51">
        <v>0</v>
      </c>
      <c r="G15" s="51">
        <v>10</v>
      </c>
      <c r="H15" s="51">
        <v>4</v>
      </c>
      <c r="I15" s="51">
        <v>1</v>
      </c>
    </row>
    <row r="16" spans="2:9" x14ac:dyDescent="0.25">
      <c r="B16" s="8" t="s">
        <v>39</v>
      </c>
      <c r="C16" s="8" t="s">
        <v>11</v>
      </c>
      <c r="D16" s="9">
        <v>21.016216216216215</v>
      </c>
      <c r="E16" s="51">
        <v>0</v>
      </c>
      <c r="F16" s="51">
        <v>0</v>
      </c>
      <c r="G16" s="51">
        <v>15</v>
      </c>
      <c r="H16" s="51">
        <v>5</v>
      </c>
      <c r="I16" s="51">
        <v>1</v>
      </c>
    </row>
    <row r="17" spans="2:9" x14ac:dyDescent="0.25">
      <c r="B17" s="8" t="s">
        <v>121</v>
      </c>
      <c r="C17" s="8" t="s">
        <v>30</v>
      </c>
      <c r="D17" s="9">
        <v>32.205405405405401</v>
      </c>
      <c r="E17" s="51">
        <v>0</v>
      </c>
      <c r="F17" s="51">
        <v>0</v>
      </c>
      <c r="G17" s="51">
        <v>23</v>
      </c>
      <c r="H17" s="51">
        <v>8</v>
      </c>
      <c r="I17" s="51">
        <v>2</v>
      </c>
    </row>
    <row r="18" spans="2:9" x14ac:dyDescent="0.25">
      <c r="B18" s="8" t="s">
        <v>114</v>
      </c>
      <c r="C18" s="8" t="s">
        <v>71</v>
      </c>
      <c r="D18" s="9">
        <v>17.902702702702701</v>
      </c>
      <c r="E18" s="51">
        <v>0</v>
      </c>
      <c r="F18" s="51">
        <v>0</v>
      </c>
      <c r="G18" s="51">
        <v>13</v>
      </c>
      <c r="H18" s="51">
        <v>4</v>
      </c>
      <c r="I18" s="51">
        <v>1</v>
      </c>
    </row>
    <row r="19" spans="2:9" x14ac:dyDescent="0.25">
      <c r="B19" s="8" t="s">
        <v>107</v>
      </c>
      <c r="C19" s="8" t="s">
        <v>30</v>
      </c>
      <c r="D19" s="9">
        <v>17.124324324324323</v>
      </c>
      <c r="E19" s="51">
        <v>0</v>
      </c>
      <c r="F19" s="51">
        <v>0</v>
      </c>
      <c r="G19" s="51">
        <v>12</v>
      </c>
      <c r="H19" s="51">
        <v>4</v>
      </c>
      <c r="I19" s="51">
        <v>1</v>
      </c>
    </row>
    <row r="20" spans="2:9" x14ac:dyDescent="0.25">
      <c r="B20" s="8" t="s">
        <v>143</v>
      </c>
      <c r="C20" s="8" t="s">
        <v>71</v>
      </c>
      <c r="D20" s="9">
        <v>9.5351351351351337</v>
      </c>
      <c r="E20" s="51">
        <v>0</v>
      </c>
      <c r="F20" s="51">
        <v>0</v>
      </c>
      <c r="G20" s="51">
        <v>7</v>
      </c>
      <c r="H20" s="51">
        <v>2</v>
      </c>
      <c r="I20" s="51">
        <v>0</v>
      </c>
    </row>
    <row r="21" spans="2:9" x14ac:dyDescent="0.25">
      <c r="B21" s="8" t="s">
        <v>105</v>
      </c>
      <c r="C21" s="8" t="s">
        <v>30</v>
      </c>
      <c r="D21" s="9">
        <v>2.8216216216216217</v>
      </c>
      <c r="E21" s="51">
        <v>0</v>
      </c>
      <c r="F21" s="51">
        <v>0</v>
      </c>
      <c r="G21" s="51">
        <v>2</v>
      </c>
      <c r="H21" s="51">
        <v>1</v>
      </c>
      <c r="I21" s="51">
        <v>0</v>
      </c>
    </row>
    <row r="22" spans="2:9" x14ac:dyDescent="0.25">
      <c r="B22" s="8" t="s">
        <v>101</v>
      </c>
      <c r="C22" s="8" t="s">
        <v>30</v>
      </c>
      <c r="D22" s="9">
        <v>84.162162162162161</v>
      </c>
      <c r="E22" s="51">
        <v>0</v>
      </c>
      <c r="F22" s="51">
        <v>0</v>
      </c>
      <c r="G22" s="51">
        <v>59</v>
      </c>
      <c r="H22" s="51">
        <v>21</v>
      </c>
      <c r="I22" s="51">
        <v>4</v>
      </c>
    </row>
    <row r="23" spans="2:9" x14ac:dyDescent="0.25">
      <c r="B23" s="8" t="s">
        <v>42</v>
      </c>
      <c r="C23" s="8" t="s">
        <v>30</v>
      </c>
      <c r="D23" s="9">
        <v>68.497297297297294</v>
      </c>
      <c r="E23" s="51">
        <v>0</v>
      </c>
      <c r="F23" s="51">
        <v>0</v>
      </c>
      <c r="G23" s="51">
        <v>48</v>
      </c>
      <c r="H23" s="51">
        <v>17</v>
      </c>
      <c r="I23" s="51">
        <v>3</v>
      </c>
    </row>
    <row r="24" spans="2:9" x14ac:dyDescent="0.25">
      <c r="B24" s="8" t="s">
        <v>50</v>
      </c>
      <c r="C24" s="8" t="s">
        <v>30</v>
      </c>
      <c r="D24" s="9">
        <v>13.329729729729728</v>
      </c>
      <c r="E24" s="51">
        <v>0</v>
      </c>
      <c r="F24" s="51">
        <v>0</v>
      </c>
      <c r="G24" s="51">
        <v>9</v>
      </c>
      <c r="H24" s="51">
        <v>3</v>
      </c>
      <c r="I24" s="51">
        <v>1</v>
      </c>
    </row>
    <row r="25" spans="2:9" x14ac:dyDescent="0.25">
      <c r="B25" s="8" t="s">
        <v>93</v>
      </c>
      <c r="C25" s="8" t="s">
        <v>30</v>
      </c>
      <c r="D25" s="9">
        <v>2.724324324324324</v>
      </c>
      <c r="E25" s="51">
        <v>0</v>
      </c>
      <c r="F25" s="51">
        <v>0</v>
      </c>
      <c r="G25" s="51">
        <v>2</v>
      </c>
      <c r="H25" s="51">
        <v>1</v>
      </c>
      <c r="I25" s="51">
        <v>0</v>
      </c>
    </row>
    <row r="26" spans="2:9" x14ac:dyDescent="0.25">
      <c r="B26" s="8" t="s">
        <v>128</v>
      </c>
      <c r="C26" s="8" t="s">
        <v>30</v>
      </c>
      <c r="D26" s="9">
        <v>5.5459459459459453</v>
      </c>
      <c r="E26" s="51">
        <v>0</v>
      </c>
      <c r="F26" s="51">
        <v>0</v>
      </c>
      <c r="G26" s="51">
        <v>4</v>
      </c>
      <c r="H26" s="51">
        <v>1</v>
      </c>
      <c r="I26" s="51">
        <v>0</v>
      </c>
    </row>
    <row r="27" spans="2:9" x14ac:dyDescent="0.25">
      <c r="B27" s="8" t="s">
        <v>26</v>
      </c>
      <c r="C27" s="8" t="s">
        <v>30</v>
      </c>
      <c r="D27" s="9">
        <v>1.8486486486486486</v>
      </c>
      <c r="E27" s="51">
        <v>0</v>
      </c>
      <c r="F27" s="51">
        <v>0</v>
      </c>
      <c r="G27" s="51">
        <v>1</v>
      </c>
      <c r="H27" s="51">
        <v>0</v>
      </c>
      <c r="I27" s="51">
        <v>0</v>
      </c>
    </row>
    <row r="28" spans="2:9" x14ac:dyDescent="0.25">
      <c r="B28" s="8" t="s">
        <v>87</v>
      </c>
      <c r="C28" s="8" t="s">
        <v>71</v>
      </c>
      <c r="D28" s="9">
        <v>3.1135135135135128</v>
      </c>
      <c r="E28" s="51">
        <v>0</v>
      </c>
      <c r="F28" s="51">
        <v>0</v>
      </c>
      <c r="G28" s="51">
        <v>2</v>
      </c>
      <c r="H28" s="51">
        <v>1</v>
      </c>
      <c r="I28" s="51">
        <v>0</v>
      </c>
    </row>
    <row r="29" spans="2:9" x14ac:dyDescent="0.25">
      <c r="B29" s="8" t="s">
        <v>129</v>
      </c>
      <c r="C29" s="8" t="s">
        <v>30</v>
      </c>
      <c r="D29" s="9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2:9" x14ac:dyDescent="0.25">
      <c r="B30" s="8" t="s">
        <v>109</v>
      </c>
      <c r="C30" s="8" t="s">
        <v>30</v>
      </c>
      <c r="D30" s="9">
        <v>1.4594594594594592</v>
      </c>
      <c r="E30" s="51">
        <v>0</v>
      </c>
      <c r="F30" s="51">
        <v>0</v>
      </c>
      <c r="G30" s="51">
        <v>1</v>
      </c>
      <c r="H30" s="51">
        <v>0</v>
      </c>
      <c r="I30" s="51">
        <v>0</v>
      </c>
    </row>
    <row r="31" spans="2:9" x14ac:dyDescent="0.25">
      <c r="B31" s="8" t="s">
        <v>112</v>
      </c>
      <c r="C31" s="8" t="s">
        <v>71</v>
      </c>
      <c r="D31" s="9">
        <v>6.0324324324324312</v>
      </c>
      <c r="E31" s="51">
        <v>0</v>
      </c>
      <c r="F31" s="51">
        <v>0</v>
      </c>
      <c r="G31" s="51">
        <v>4</v>
      </c>
      <c r="H31" s="51">
        <v>2</v>
      </c>
      <c r="I31" s="51">
        <v>0</v>
      </c>
    </row>
    <row r="32" spans="2:9" x14ac:dyDescent="0.25">
      <c r="B32" s="8" t="s">
        <v>119</v>
      </c>
      <c r="C32" s="8" t="s">
        <v>71</v>
      </c>
      <c r="D32" s="9">
        <v>9.2432432432432421</v>
      </c>
      <c r="E32" s="51">
        <v>0</v>
      </c>
      <c r="F32" s="51">
        <v>0</v>
      </c>
      <c r="G32" s="51">
        <v>6</v>
      </c>
      <c r="H32" s="51">
        <v>2</v>
      </c>
      <c r="I32" s="51">
        <v>0</v>
      </c>
    </row>
    <row r="33" spans="2:9" x14ac:dyDescent="0.25">
      <c r="B33" s="8" t="s">
        <v>17</v>
      </c>
      <c r="C33" s="8" t="s">
        <v>11</v>
      </c>
      <c r="D33" s="9">
        <v>30.356756756756756</v>
      </c>
      <c r="E33" s="51">
        <v>0</v>
      </c>
      <c r="F33" s="51">
        <v>0</v>
      </c>
      <c r="G33" s="51">
        <v>21</v>
      </c>
      <c r="H33" s="51">
        <v>8</v>
      </c>
      <c r="I33" s="51">
        <v>2</v>
      </c>
    </row>
    <row r="34" spans="2:9" x14ac:dyDescent="0.25">
      <c r="B34" s="8" t="s">
        <v>35</v>
      </c>
      <c r="C34" s="8" t="s">
        <v>71</v>
      </c>
      <c r="D34" s="9">
        <v>24.324324324324323</v>
      </c>
      <c r="E34" s="51">
        <v>0</v>
      </c>
      <c r="F34" s="51">
        <v>0</v>
      </c>
      <c r="G34" s="51">
        <v>17</v>
      </c>
      <c r="H34" s="51">
        <v>6</v>
      </c>
      <c r="I34" s="51">
        <v>1</v>
      </c>
    </row>
    <row r="35" spans="2:9" x14ac:dyDescent="0.25">
      <c r="B35" s="8" t="s">
        <v>126</v>
      </c>
      <c r="C35" s="8" t="s">
        <v>11</v>
      </c>
      <c r="D35" s="9">
        <v>230.78918918918916</v>
      </c>
      <c r="E35" s="51">
        <v>0</v>
      </c>
      <c r="F35" s="51">
        <v>0</v>
      </c>
      <c r="G35" s="51">
        <v>162</v>
      </c>
      <c r="H35" s="51">
        <v>58</v>
      </c>
      <c r="I35" s="51">
        <v>12</v>
      </c>
    </row>
    <row r="36" spans="2:9" x14ac:dyDescent="0.25">
      <c r="B36" s="8" t="s">
        <v>113</v>
      </c>
      <c r="C36" s="8" t="s">
        <v>30</v>
      </c>
      <c r="D36" s="9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</row>
    <row r="37" spans="2:9" x14ac:dyDescent="0.25">
      <c r="B37" s="8" t="s">
        <v>130</v>
      </c>
      <c r="C37" s="8" t="s">
        <v>25</v>
      </c>
      <c r="D37" s="9">
        <v>12.843243243243244</v>
      </c>
      <c r="E37" s="51">
        <v>0</v>
      </c>
      <c r="F37" s="51">
        <v>0</v>
      </c>
      <c r="G37" s="51">
        <v>9</v>
      </c>
      <c r="H37" s="51">
        <v>3</v>
      </c>
      <c r="I37" s="51">
        <v>1</v>
      </c>
    </row>
    <row r="38" spans="2:9" x14ac:dyDescent="0.25">
      <c r="B38" s="8" t="s">
        <v>140</v>
      </c>
      <c r="C38" s="8" t="s">
        <v>30</v>
      </c>
      <c r="D38" s="9">
        <v>5.0594594594594584</v>
      </c>
      <c r="E38" s="51">
        <v>0</v>
      </c>
      <c r="F38" s="51">
        <v>0</v>
      </c>
      <c r="G38" s="51">
        <v>4</v>
      </c>
      <c r="H38" s="51">
        <v>1</v>
      </c>
      <c r="I38" s="51">
        <v>0</v>
      </c>
    </row>
    <row r="39" spans="2:9" x14ac:dyDescent="0.25">
      <c r="B39" s="8" t="s">
        <v>133</v>
      </c>
      <c r="C39" s="8" t="s">
        <v>30</v>
      </c>
      <c r="D39" s="9">
        <v>2.724324324324324</v>
      </c>
      <c r="E39" s="51">
        <v>0</v>
      </c>
      <c r="F39" s="51">
        <v>0</v>
      </c>
      <c r="G39" s="51">
        <v>2</v>
      </c>
      <c r="H39" s="51">
        <v>1</v>
      </c>
      <c r="I39" s="51">
        <v>0</v>
      </c>
    </row>
    <row r="40" spans="2:9" x14ac:dyDescent="0.25">
      <c r="B40" s="8" t="s">
        <v>108</v>
      </c>
      <c r="C40" s="8" t="s">
        <v>30</v>
      </c>
      <c r="D40" s="9">
        <v>0.19459459459459455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</row>
    <row r="41" spans="2:9" x14ac:dyDescent="0.25">
      <c r="B41" s="8" t="s">
        <v>89</v>
      </c>
      <c r="C41" s="8" t="s">
        <v>11</v>
      </c>
      <c r="D41" s="9">
        <v>22.086486486486486</v>
      </c>
      <c r="E41" s="51">
        <v>0</v>
      </c>
      <c r="F41" s="51">
        <v>0</v>
      </c>
      <c r="G41" s="51">
        <v>15</v>
      </c>
      <c r="H41" s="51">
        <v>6</v>
      </c>
      <c r="I41" s="51">
        <v>1</v>
      </c>
    </row>
    <row r="42" spans="2:9" x14ac:dyDescent="0.25">
      <c r="B42" s="8" t="s">
        <v>53</v>
      </c>
      <c r="C42" s="8" t="s">
        <v>11</v>
      </c>
      <c r="D42" s="9">
        <v>84.745945945945934</v>
      </c>
      <c r="E42" s="51">
        <v>0</v>
      </c>
      <c r="F42" s="51">
        <v>0</v>
      </c>
      <c r="G42" s="51">
        <v>59</v>
      </c>
      <c r="H42" s="51">
        <v>21</v>
      </c>
      <c r="I42" s="51">
        <v>4</v>
      </c>
    </row>
    <row r="43" spans="2:9" x14ac:dyDescent="0.25">
      <c r="B43" s="8" t="s">
        <v>125</v>
      </c>
      <c r="C43" s="8" t="s">
        <v>30</v>
      </c>
      <c r="D43" s="9">
        <v>29.967567567567567</v>
      </c>
      <c r="E43" s="51">
        <v>0</v>
      </c>
      <c r="F43" s="51">
        <v>0</v>
      </c>
      <c r="G43" s="51">
        <v>21</v>
      </c>
      <c r="H43" s="51">
        <v>7</v>
      </c>
      <c r="I43" s="51">
        <v>1</v>
      </c>
    </row>
    <row r="44" spans="2:9" x14ac:dyDescent="0.25">
      <c r="B44" s="8" t="s">
        <v>110</v>
      </c>
      <c r="C44" s="8" t="s">
        <v>30</v>
      </c>
      <c r="D44" s="9">
        <v>7.7837837837837833</v>
      </c>
      <c r="E44" s="51">
        <v>0</v>
      </c>
      <c r="F44" s="51">
        <v>0</v>
      </c>
      <c r="G44" s="51">
        <v>5</v>
      </c>
      <c r="H44" s="51">
        <v>2</v>
      </c>
      <c r="I44" s="51">
        <v>0</v>
      </c>
    </row>
    <row r="45" spans="2:9" x14ac:dyDescent="0.25">
      <c r="B45" s="8" t="s">
        <v>124</v>
      </c>
      <c r="C45" s="8" t="s">
        <v>30</v>
      </c>
      <c r="D45" s="9">
        <v>1.4594594594594592</v>
      </c>
      <c r="E45" s="51">
        <v>0</v>
      </c>
      <c r="F45" s="51">
        <v>0</v>
      </c>
      <c r="G45" s="51">
        <v>1</v>
      </c>
      <c r="H45" s="51">
        <v>0</v>
      </c>
      <c r="I45" s="51">
        <v>0</v>
      </c>
    </row>
    <row r="46" spans="2:9" x14ac:dyDescent="0.25">
      <c r="B46" s="8" t="s">
        <v>60</v>
      </c>
      <c r="C46" s="8" t="s">
        <v>30</v>
      </c>
      <c r="D46" s="9">
        <v>1.654054054054054</v>
      </c>
      <c r="E46" s="51">
        <v>0</v>
      </c>
      <c r="F46" s="51">
        <v>0</v>
      </c>
      <c r="G46" s="51">
        <v>1</v>
      </c>
      <c r="H46" s="51">
        <v>0</v>
      </c>
      <c r="I46" s="51">
        <v>0</v>
      </c>
    </row>
    <row r="47" spans="2:9" x14ac:dyDescent="0.25">
      <c r="B47" s="8" t="s">
        <v>96</v>
      </c>
      <c r="C47" s="8" t="s">
        <v>11</v>
      </c>
      <c r="D47" s="9">
        <v>65.383783783783784</v>
      </c>
      <c r="E47" s="51">
        <v>0</v>
      </c>
      <c r="F47" s="51">
        <v>0</v>
      </c>
      <c r="G47" s="51">
        <v>46</v>
      </c>
      <c r="H47" s="51">
        <v>16</v>
      </c>
      <c r="I47" s="51">
        <v>3</v>
      </c>
    </row>
    <row r="48" spans="2:9" x14ac:dyDescent="0.25">
      <c r="B48" s="8" t="s">
        <v>117</v>
      </c>
      <c r="C48" s="8" t="s">
        <v>30</v>
      </c>
      <c r="D48" s="9">
        <v>70.637837837837822</v>
      </c>
      <c r="E48" s="51">
        <v>0</v>
      </c>
      <c r="F48" s="51">
        <v>0</v>
      </c>
      <c r="G48" s="51">
        <v>49</v>
      </c>
      <c r="H48" s="51">
        <v>18</v>
      </c>
      <c r="I48" s="51">
        <v>4</v>
      </c>
    </row>
    <row r="49" spans="2:9" x14ac:dyDescent="0.25">
      <c r="B49" s="8" t="s">
        <v>103</v>
      </c>
      <c r="C49" s="8" t="s">
        <v>25</v>
      </c>
      <c r="D49" s="9">
        <v>8.7567567567567561</v>
      </c>
      <c r="E49" s="51">
        <v>0</v>
      </c>
      <c r="F49" s="51">
        <v>0</v>
      </c>
      <c r="G49" s="51">
        <v>6</v>
      </c>
      <c r="H49" s="51">
        <v>2</v>
      </c>
      <c r="I49" s="51">
        <v>0</v>
      </c>
    </row>
    <row r="50" spans="2:9" x14ac:dyDescent="0.25">
      <c r="B50" s="8" t="s">
        <v>31</v>
      </c>
      <c r="C50" s="8" t="s">
        <v>71</v>
      </c>
      <c r="D50" s="9">
        <v>95.740540540540536</v>
      </c>
      <c r="E50" s="51">
        <v>0</v>
      </c>
      <c r="F50" s="51">
        <v>0</v>
      </c>
      <c r="G50" s="51">
        <v>67</v>
      </c>
      <c r="H50" s="51">
        <v>24</v>
      </c>
      <c r="I50" s="51">
        <v>5</v>
      </c>
    </row>
    <row r="51" spans="2:9" x14ac:dyDescent="0.25">
      <c r="B51" s="8" t="s">
        <v>46</v>
      </c>
      <c r="C51" s="8" t="s">
        <v>71</v>
      </c>
      <c r="D51" s="9">
        <v>6.9081081081081077</v>
      </c>
      <c r="E51" s="51">
        <v>0</v>
      </c>
      <c r="F51" s="51">
        <v>0</v>
      </c>
      <c r="G51" s="51">
        <v>5</v>
      </c>
      <c r="H51" s="51">
        <v>2</v>
      </c>
      <c r="I51" s="51">
        <v>0</v>
      </c>
    </row>
    <row r="52" spans="2:9" x14ac:dyDescent="0.25">
      <c r="B52" s="8" t="s">
        <v>115</v>
      </c>
      <c r="C52" s="8" t="s">
        <v>30</v>
      </c>
      <c r="D52" s="9">
        <v>7.9783783783783777</v>
      </c>
      <c r="E52" s="51">
        <v>0</v>
      </c>
      <c r="F52" s="51">
        <v>0</v>
      </c>
      <c r="G52" s="51">
        <v>6</v>
      </c>
      <c r="H52" s="51">
        <v>2</v>
      </c>
      <c r="I52" s="51">
        <v>0</v>
      </c>
    </row>
    <row r="53" spans="2:9" x14ac:dyDescent="0.25">
      <c r="B53" s="8" t="s">
        <v>138</v>
      </c>
      <c r="C53" s="8" t="s">
        <v>30</v>
      </c>
      <c r="D53" s="9">
        <v>30.454054054054055</v>
      </c>
      <c r="E53" s="51">
        <v>0</v>
      </c>
      <c r="F53" s="51">
        <v>0</v>
      </c>
      <c r="G53" s="51">
        <v>21</v>
      </c>
      <c r="H53" s="51">
        <v>8</v>
      </c>
      <c r="I53" s="51">
        <v>2</v>
      </c>
    </row>
    <row r="54" spans="2:9" x14ac:dyDescent="0.25">
      <c r="B54" s="8" t="s">
        <v>66</v>
      </c>
      <c r="C54" s="8" t="s">
        <v>71</v>
      </c>
      <c r="D54" s="9">
        <v>8.7567567567567561</v>
      </c>
      <c r="E54" s="51">
        <v>0</v>
      </c>
      <c r="F54" s="51">
        <v>0</v>
      </c>
      <c r="G54" s="51">
        <v>6</v>
      </c>
      <c r="H54" s="51">
        <v>2</v>
      </c>
      <c r="I54" s="51">
        <v>0</v>
      </c>
    </row>
    <row r="55" spans="2:9" x14ac:dyDescent="0.25">
      <c r="B55" s="8" t="s">
        <v>120</v>
      </c>
      <c r="C55" s="8" t="s">
        <v>25</v>
      </c>
      <c r="D55" s="9">
        <v>108.58378378378377</v>
      </c>
      <c r="E55" s="51">
        <v>0</v>
      </c>
      <c r="F55" s="51">
        <v>0</v>
      </c>
      <c r="G55" s="51">
        <v>76</v>
      </c>
      <c r="H55" s="51">
        <v>27</v>
      </c>
      <c r="I55" s="51">
        <v>5</v>
      </c>
    </row>
    <row r="56" spans="2:9" x14ac:dyDescent="0.25">
      <c r="B56" s="8" t="s">
        <v>63</v>
      </c>
      <c r="C56" s="8" t="s">
        <v>25</v>
      </c>
      <c r="D56" s="9">
        <v>27.827027027027025</v>
      </c>
      <c r="E56" s="51">
        <v>0</v>
      </c>
      <c r="F56" s="51">
        <v>0</v>
      </c>
      <c r="G56" s="51">
        <v>19</v>
      </c>
      <c r="H56" s="51">
        <v>7</v>
      </c>
      <c r="I56" s="51">
        <v>1</v>
      </c>
    </row>
    <row r="57" spans="2:9" x14ac:dyDescent="0.25">
      <c r="B57" s="8" t="s">
        <v>12</v>
      </c>
      <c r="C57" s="8" t="s">
        <v>71</v>
      </c>
      <c r="D57" s="9">
        <v>97.589189189189185</v>
      </c>
      <c r="E57" s="51">
        <v>0</v>
      </c>
      <c r="F57" s="51">
        <v>0</v>
      </c>
      <c r="G57" s="51">
        <v>68</v>
      </c>
      <c r="H57" s="51">
        <v>24</v>
      </c>
      <c r="I57" s="51">
        <v>5</v>
      </c>
    </row>
    <row r="58" spans="2:9" x14ac:dyDescent="0.25">
      <c r="B58" s="8" t="s">
        <v>78</v>
      </c>
      <c r="C58" s="8" t="s">
        <v>11</v>
      </c>
      <c r="D58" s="9">
        <v>95.643243243243234</v>
      </c>
      <c r="E58" s="51">
        <v>0</v>
      </c>
      <c r="F58" s="51">
        <v>0</v>
      </c>
      <c r="G58" s="51">
        <v>67</v>
      </c>
      <c r="H58" s="51">
        <v>24</v>
      </c>
      <c r="I58" s="51">
        <v>5</v>
      </c>
    </row>
    <row r="59" spans="2:9" x14ac:dyDescent="0.25">
      <c r="B59" s="8" t="s">
        <v>91</v>
      </c>
      <c r="C59" s="8" t="s">
        <v>11</v>
      </c>
      <c r="D59" s="9">
        <v>143.90270270270267</v>
      </c>
      <c r="E59" s="51">
        <v>0</v>
      </c>
      <c r="F59" s="51">
        <v>0</v>
      </c>
      <c r="G59" s="51">
        <v>101</v>
      </c>
      <c r="H59" s="51">
        <v>36</v>
      </c>
      <c r="I59" s="51">
        <v>7</v>
      </c>
    </row>
    <row r="60" spans="2:9" x14ac:dyDescent="0.25">
      <c r="B60" s="8" t="s">
        <v>111</v>
      </c>
      <c r="C60" s="8" t="s">
        <v>25</v>
      </c>
      <c r="D60" s="9">
        <v>93.308108108108101</v>
      </c>
      <c r="E60" s="51">
        <v>0</v>
      </c>
      <c r="F60" s="51">
        <v>0</v>
      </c>
      <c r="G60" s="51">
        <v>65</v>
      </c>
      <c r="H60" s="51">
        <v>23</v>
      </c>
      <c r="I60" s="51">
        <v>5</v>
      </c>
    </row>
    <row r="61" spans="2:9" x14ac:dyDescent="0.25">
      <c r="B61" s="8" t="s">
        <v>132</v>
      </c>
      <c r="C61" s="8" t="s">
        <v>30</v>
      </c>
      <c r="D61" s="9">
        <v>29.38378378378378</v>
      </c>
      <c r="E61" s="51">
        <v>0</v>
      </c>
      <c r="F61" s="51">
        <v>0</v>
      </c>
      <c r="G61" s="51">
        <v>21</v>
      </c>
      <c r="H61" s="51">
        <v>7</v>
      </c>
      <c r="I61" s="51">
        <v>1</v>
      </c>
    </row>
    <row r="62" spans="2:9" x14ac:dyDescent="0.25">
      <c r="B62" s="8" t="s">
        <v>122</v>
      </c>
      <c r="C62" s="8" t="s">
        <v>30</v>
      </c>
      <c r="D62" s="9">
        <v>20.043243243243239</v>
      </c>
      <c r="E62" s="51">
        <v>0</v>
      </c>
      <c r="F62" s="51">
        <v>0</v>
      </c>
      <c r="G62" s="51">
        <v>14</v>
      </c>
      <c r="H62" s="51">
        <v>5</v>
      </c>
      <c r="I62" s="51">
        <v>1</v>
      </c>
    </row>
    <row r="63" spans="2:9" x14ac:dyDescent="0.25">
      <c r="B63" s="8" t="s">
        <v>134</v>
      </c>
      <c r="C63" s="8" t="s">
        <v>11</v>
      </c>
      <c r="D63" s="9">
        <v>27.437837837837836</v>
      </c>
      <c r="E63" s="51">
        <v>0</v>
      </c>
      <c r="F63" s="51">
        <v>0</v>
      </c>
      <c r="G63" s="51">
        <v>19</v>
      </c>
      <c r="H63" s="51">
        <v>7</v>
      </c>
      <c r="I63" s="51">
        <v>1</v>
      </c>
    </row>
    <row r="64" spans="2:9" x14ac:dyDescent="0.25">
      <c r="B64" s="8" t="s">
        <v>97</v>
      </c>
      <c r="C64" s="8" t="s">
        <v>25</v>
      </c>
      <c r="D64" s="9">
        <v>36.58378378378378</v>
      </c>
      <c r="E64" s="51">
        <v>0</v>
      </c>
      <c r="F64" s="51">
        <v>0</v>
      </c>
      <c r="G64" s="51">
        <v>26</v>
      </c>
      <c r="H64" s="51">
        <v>9</v>
      </c>
      <c r="I64" s="51">
        <v>2</v>
      </c>
    </row>
    <row r="65" spans="2:9" x14ac:dyDescent="0.25">
      <c r="B65" s="8" t="s">
        <v>80</v>
      </c>
      <c r="C65" s="8" t="s">
        <v>30</v>
      </c>
      <c r="D65" s="9">
        <v>17.124324324324323</v>
      </c>
      <c r="E65" s="51">
        <v>0</v>
      </c>
      <c r="F65" s="51">
        <v>0</v>
      </c>
      <c r="G65" s="51">
        <v>12</v>
      </c>
      <c r="H65" s="51">
        <v>4</v>
      </c>
      <c r="I65" s="51">
        <v>1</v>
      </c>
    </row>
    <row r="66" spans="2:9" x14ac:dyDescent="0.25">
      <c r="B66" s="8" t="s">
        <v>139</v>
      </c>
      <c r="C66" s="8" t="s">
        <v>25</v>
      </c>
      <c r="D66" s="9">
        <v>26.172972972972968</v>
      </c>
      <c r="E66" s="51">
        <v>0</v>
      </c>
      <c r="F66" s="51">
        <v>0</v>
      </c>
      <c r="G66" s="51">
        <v>18</v>
      </c>
      <c r="H66" s="51">
        <v>7</v>
      </c>
      <c r="I66" s="51">
        <v>1</v>
      </c>
    </row>
    <row r="67" spans="2:9" x14ac:dyDescent="0.25">
      <c r="B67" s="8" t="s">
        <v>82</v>
      </c>
      <c r="C67" s="8" t="s">
        <v>11</v>
      </c>
      <c r="D67" s="9">
        <v>10.41081081081081</v>
      </c>
      <c r="E67" s="51">
        <v>0</v>
      </c>
      <c r="F67" s="51">
        <v>0</v>
      </c>
      <c r="G67" s="51">
        <v>7</v>
      </c>
      <c r="H67" s="51">
        <v>3</v>
      </c>
      <c r="I67" s="51">
        <v>1</v>
      </c>
    </row>
    <row r="68" spans="2:9" x14ac:dyDescent="0.25">
      <c r="B68" s="8" t="s">
        <v>135</v>
      </c>
      <c r="C68" s="8" t="s">
        <v>30</v>
      </c>
      <c r="D68" s="9">
        <v>6.5189189189189189</v>
      </c>
      <c r="E68" s="51">
        <v>0</v>
      </c>
      <c r="F68" s="51">
        <v>0</v>
      </c>
      <c r="G68" s="51">
        <v>5</v>
      </c>
      <c r="H68" s="51">
        <v>2</v>
      </c>
      <c r="I68" s="51">
        <v>0</v>
      </c>
    </row>
    <row r="69" spans="2:9" x14ac:dyDescent="0.25">
      <c r="B69" s="8" t="s">
        <v>136</v>
      </c>
      <c r="C69" s="8" t="s">
        <v>30</v>
      </c>
      <c r="D69" s="9">
        <v>6.5189189189189189</v>
      </c>
      <c r="E69" s="51">
        <v>0</v>
      </c>
      <c r="F69" s="51">
        <v>0</v>
      </c>
      <c r="G69" s="51">
        <v>5</v>
      </c>
      <c r="H69" s="51">
        <v>2</v>
      </c>
      <c r="I69" s="51">
        <v>0</v>
      </c>
    </row>
    <row r="70" spans="2:9" x14ac:dyDescent="0.25">
      <c r="B70" s="8" t="s">
        <v>116</v>
      </c>
      <c r="C70" s="8" t="s">
        <v>30</v>
      </c>
      <c r="D70" s="9">
        <v>1.8486486486486486</v>
      </c>
      <c r="E70" s="51">
        <v>0</v>
      </c>
      <c r="F70" s="51">
        <v>0</v>
      </c>
      <c r="G70" s="51">
        <v>1</v>
      </c>
      <c r="H70" s="51">
        <v>0</v>
      </c>
      <c r="I70" s="51">
        <v>0</v>
      </c>
    </row>
    <row r="71" spans="2:9" x14ac:dyDescent="0.25">
      <c r="B71" s="8" t="s">
        <v>75</v>
      </c>
      <c r="C71" s="8" t="s">
        <v>30</v>
      </c>
      <c r="D71" s="9">
        <v>80.367567567567562</v>
      </c>
      <c r="E71" s="51">
        <v>0</v>
      </c>
      <c r="F71" s="51">
        <v>0</v>
      </c>
      <c r="G71" s="51">
        <v>56</v>
      </c>
      <c r="H71" s="51">
        <v>20</v>
      </c>
      <c r="I71" s="51">
        <v>4</v>
      </c>
    </row>
    <row r="72" spans="2:9" x14ac:dyDescent="0.25">
      <c r="B72" s="8" t="s">
        <v>21</v>
      </c>
      <c r="C72" s="8" t="s">
        <v>30</v>
      </c>
      <c r="D72" s="9">
        <v>2.8216216216216217</v>
      </c>
      <c r="E72" s="51">
        <v>0</v>
      </c>
      <c r="F72" s="51">
        <v>0</v>
      </c>
      <c r="G72" s="51">
        <v>2</v>
      </c>
      <c r="H72" s="51">
        <v>1</v>
      </c>
      <c r="I72" s="51">
        <v>0</v>
      </c>
    </row>
    <row r="73" spans="2:9" x14ac:dyDescent="0.25">
      <c r="B73" s="8" t="s">
        <v>72</v>
      </c>
      <c r="C73" s="8" t="s">
        <v>30</v>
      </c>
      <c r="D73" s="9">
        <v>23.837837837837835</v>
      </c>
      <c r="E73" s="51">
        <v>0</v>
      </c>
      <c r="F73" s="51">
        <v>0</v>
      </c>
      <c r="G73" s="51">
        <v>17</v>
      </c>
      <c r="H73" s="51">
        <v>6</v>
      </c>
      <c r="I73" s="51">
        <v>1</v>
      </c>
    </row>
    <row r="74" spans="2:9" x14ac:dyDescent="0.25">
      <c r="B74" s="8" t="s">
        <v>118</v>
      </c>
      <c r="C74" s="8" t="s">
        <v>30</v>
      </c>
      <c r="D74" s="9">
        <v>4.0864864864864865</v>
      </c>
      <c r="E74" s="51">
        <v>0</v>
      </c>
      <c r="F74" s="51">
        <v>0</v>
      </c>
      <c r="G74" s="51">
        <v>3</v>
      </c>
      <c r="H74" s="51">
        <v>1</v>
      </c>
      <c r="I74" s="51">
        <v>0</v>
      </c>
    </row>
    <row r="75" spans="2:9" ht="15.75" thickBot="1" x14ac:dyDescent="0.3">
      <c r="D75" s="7"/>
      <c r="E75" s="12"/>
      <c r="F75" s="12"/>
      <c r="G75" s="12"/>
      <c r="H75" s="12"/>
      <c r="I75" s="12"/>
    </row>
    <row r="76" spans="2:9" ht="15.75" thickBot="1" x14ac:dyDescent="0.3">
      <c r="D76" s="383" t="s">
        <v>269</v>
      </c>
      <c r="E76" s="384"/>
      <c r="F76" s="384"/>
      <c r="G76" s="384"/>
      <c r="H76" s="384"/>
      <c r="I76" s="385"/>
    </row>
    <row r="77" spans="2:9" ht="30.75" thickBot="1" x14ac:dyDescent="0.3">
      <c r="D77" s="297" t="s">
        <v>188</v>
      </c>
      <c r="E77" s="298" t="s">
        <v>167</v>
      </c>
      <c r="F77" s="298" t="s">
        <v>168</v>
      </c>
      <c r="G77" s="298" t="s">
        <v>169</v>
      </c>
      <c r="H77" s="298" t="s">
        <v>170</v>
      </c>
      <c r="I77" s="299" t="s">
        <v>171</v>
      </c>
    </row>
    <row r="78" spans="2:9" x14ac:dyDescent="0.25">
      <c r="C78" s="300" t="s">
        <v>176</v>
      </c>
      <c r="D78" s="335">
        <v>656</v>
      </c>
      <c r="E78" s="132">
        <v>0</v>
      </c>
      <c r="F78" s="132">
        <v>0</v>
      </c>
      <c r="G78" s="132">
        <v>463</v>
      </c>
      <c r="H78" s="132">
        <v>164</v>
      </c>
      <c r="I78" s="133">
        <v>29</v>
      </c>
    </row>
    <row r="79" spans="2:9" x14ac:dyDescent="0.25">
      <c r="C79" s="301" t="s">
        <v>177</v>
      </c>
      <c r="D79" s="336">
        <v>393</v>
      </c>
      <c r="E79" s="54">
        <v>0</v>
      </c>
      <c r="F79" s="54">
        <v>0</v>
      </c>
      <c r="G79" s="54">
        <v>276</v>
      </c>
      <c r="H79" s="54">
        <v>98</v>
      </c>
      <c r="I79" s="134">
        <v>19</v>
      </c>
    </row>
    <row r="80" spans="2:9" x14ac:dyDescent="0.25">
      <c r="C80" s="301" t="s">
        <v>178</v>
      </c>
      <c r="D80" s="336">
        <v>748</v>
      </c>
      <c r="E80" s="54">
        <v>0</v>
      </c>
      <c r="F80" s="54">
        <v>0</v>
      </c>
      <c r="G80" s="54">
        <v>522</v>
      </c>
      <c r="H80" s="54">
        <v>188</v>
      </c>
      <c r="I80" s="134">
        <v>38</v>
      </c>
    </row>
    <row r="81" spans="3:9" ht="15.75" thickBot="1" x14ac:dyDescent="0.3">
      <c r="C81" s="302" t="s">
        <v>179</v>
      </c>
      <c r="D81" s="337">
        <v>383</v>
      </c>
      <c r="E81" s="135">
        <v>0</v>
      </c>
      <c r="F81" s="135">
        <v>0</v>
      </c>
      <c r="G81" s="135">
        <v>270</v>
      </c>
      <c r="H81" s="135">
        <v>96</v>
      </c>
      <c r="I81" s="136">
        <v>17</v>
      </c>
    </row>
    <row r="82" spans="3:9" x14ac:dyDescent="0.25">
      <c r="C82" s="12"/>
    </row>
    <row r="83" spans="3:9" x14ac:dyDescent="0.25">
      <c r="C83" s="12"/>
    </row>
    <row r="84" spans="3:9" x14ac:dyDescent="0.25">
      <c r="C84" s="12"/>
    </row>
    <row r="85" spans="3:9" x14ac:dyDescent="0.25">
      <c r="E85" s="7"/>
    </row>
  </sheetData>
  <mergeCells count="2">
    <mergeCell ref="D6:I6"/>
    <mergeCell ref="D76:I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P85"/>
  <sheetViews>
    <sheetView workbookViewId="0">
      <selection activeCell="D76" sqref="D76:I76"/>
    </sheetView>
  </sheetViews>
  <sheetFormatPr defaultColWidth="8.85546875" defaultRowHeight="15" x14ac:dyDescent="0.25"/>
  <cols>
    <col min="1" max="1" width="3.28515625" style="6" customWidth="1"/>
    <col min="2" max="2" width="12.140625" style="6" customWidth="1"/>
    <col min="3" max="3" width="24.7109375" style="6" customWidth="1"/>
    <col min="4" max="4" width="14.5703125" style="7" customWidth="1"/>
    <col min="5" max="15" width="11.42578125" style="6" customWidth="1"/>
    <col min="16" max="16384" width="8.85546875" style="6"/>
  </cols>
  <sheetData>
    <row r="1" spans="2:15" s="12" customFormat="1" x14ac:dyDescent="0.25"/>
    <row r="2" spans="2:15" s="12" customFormat="1" x14ac:dyDescent="0.25">
      <c r="B2" s="56" t="s">
        <v>270</v>
      </c>
    </row>
    <row r="3" spans="2:15" s="12" customFormat="1" x14ac:dyDescent="0.25">
      <c r="B3" s="12" t="s">
        <v>185</v>
      </c>
    </row>
    <row r="4" spans="2:15" s="12" customFormat="1" x14ac:dyDescent="0.25">
      <c r="B4" s="12" t="s">
        <v>276</v>
      </c>
    </row>
    <row r="5" spans="2:15" s="12" customFormat="1" x14ac:dyDescent="0.25"/>
    <row r="6" spans="2:15" x14ac:dyDescent="0.25">
      <c r="B6" s="332"/>
      <c r="C6" s="332"/>
      <c r="D6" s="382" t="s">
        <v>277</v>
      </c>
      <c r="E6" s="382"/>
      <c r="F6" s="382"/>
      <c r="G6" s="382"/>
      <c r="H6" s="382"/>
      <c r="I6" s="382"/>
      <c r="J6" s="382" t="s">
        <v>186</v>
      </c>
      <c r="K6" s="382"/>
      <c r="L6" s="382"/>
      <c r="M6" s="382"/>
      <c r="N6" s="382"/>
      <c r="O6" s="382"/>
    </row>
    <row r="7" spans="2:15" ht="30.75" thickBot="1" x14ac:dyDescent="0.3">
      <c r="B7" s="338" t="s">
        <v>7</v>
      </c>
      <c r="C7" s="341" t="s">
        <v>166</v>
      </c>
      <c r="D7" s="338" t="s">
        <v>173</v>
      </c>
      <c r="E7" s="338" t="s">
        <v>167</v>
      </c>
      <c r="F7" s="338" t="s">
        <v>168</v>
      </c>
      <c r="G7" s="338" t="s">
        <v>169</v>
      </c>
      <c r="H7" s="338" t="s">
        <v>170</v>
      </c>
      <c r="I7" s="338" t="s">
        <v>171</v>
      </c>
      <c r="J7" s="338" t="s">
        <v>173</v>
      </c>
      <c r="K7" s="338" t="s">
        <v>167</v>
      </c>
      <c r="L7" s="338" t="s">
        <v>168</v>
      </c>
      <c r="M7" s="338" t="s">
        <v>169</v>
      </c>
      <c r="N7" s="338" t="s">
        <v>170</v>
      </c>
      <c r="O7" s="338" t="s">
        <v>171</v>
      </c>
    </row>
    <row r="8" spans="2:15" ht="15.75" thickTop="1" x14ac:dyDescent="0.25">
      <c r="B8" s="333" t="s">
        <v>137</v>
      </c>
      <c r="C8" s="333" t="s">
        <v>30</v>
      </c>
      <c r="D8" s="334">
        <v>4.1390728476821188</v>
      </c>
      <c r="E8" s="137">
        <v>2.0695364238410594</v>
      </c>
      <c r="F8" s="137">
        <v>2.0695364238410594</v>
      </c>
      <c r="G8" s="137">
        <v>0</v>
      </c>
      <c r="H8" s="137">
        <v>0</v>
      </c>
      <c r="I8" s="137">
        <v>0</v>
      </c>
      <c r="J8" s="340">
        <v>12.417218543046356</v>
      </c>
      <c r="K8" s="137">
        <v>6.2086092715231782</v>
      </c>
      <c r="L8" s="137">
        <v>6.2086092715231782</v>
      </c>
      <c r="M8" s="137">
        <v>0</v>
      </c>
      <c r="N8" s="137">
        <v>0</v>
      </c>
      <c r="O8" s="137">
        <v>0</v>
      </c>
    </row>
    <row r="9" spans="2:15" x14ac:dyDescent="0.25">
      <c r="B9" s="8" t="s">
        <v>131</v>
      </c>
      <c r="C9" s="8" t="s">
        <v>30</v>
      </c>
      <c r="D9" s="9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10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</row>
    <row r="10" spans="2:15" x14ac:dyDescent="0.25">
      <c r="B10" s="8" t="s">
        <v>56</v>
      </c>
      <c r="C10" s="8" t="s">
        <v>30</v>
      </c>
      <c r="D10" s="9">
        <v>4.9668874172185431</v>
      </c>
      <c r="E10" s="54">
        <v>2.4834437086092715</v>
      </c>
      <c r="F10" s="54">
        <v>2.4834437086092715</v>
      </c>
      <c r="G10" s="54">
        <v>0</v>
      </c>
      <c r="H10" s="54">
        <v>0</v>
      </c>
      <c r="I10" s="54">
        <v>0</v>
      </c>
      <c r="J10" s="10">
        <v>14.900662251655628</v>
      </c>
      <c r="K10" s="54">
        <v>7.4503311258278142</v>
      </c>
      <c r="L10" s="54">
        <v>7.4503311258278142</v>
      </c>
      <c r="M10" s="54">
        <v>0</v>
      </c>
      <c r="N10" s="54">
        <v>0</v>
      </c>
      <c r="O10" s="54">
        <v>0</v>
      </c>
    </row>
    <row r="11" spans="2:15" x14ac:dyDescent="0.25">
      <c r="B11" s="8" t="s">
        <v>98</v>
      </c>
      <c r="C11" s="8" t="s">
        <v>30</v>
      </c>
      <c r="D11" s="9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10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</row>
    <row r="12" spans="2:15" x14ac:dyDescent="0.25">
      <c r="B12" s="8" t="s">
        <v>123</v>
      </c>
      <c r="C12" s="8" t="s">
        <v>25</v>
      </c>
      <c r="D12" s="9">
        <v>13.245033112582782</v>
      </c>
      <c r="E12" s="54">
        <v>6.6225165562913908</v>
      </c>
      <c r="F12" s="54">
        <v>6.6225165562913908</v>
      </c>
      <c r="G12" s="54">
        <v>0</v>
      </c>
      <c r="H12" s="54">
        <v>0</v>
      </c>
      <c r="I12" s="54">
        <v>0</v>
      </c>
      <c r="J12" s="10">
        <v>39.735099337748345</v>
      </c>
      <c r="K12" s="54">
        <v>19.867549668874172</v>
      </c>
      <c r="L12" s="54">
        <v>19.867549668874172</v>
      </c>
      <c r="M12" s="54">
        <v>0</v>
      </c>
      <c r="N12" s="54">
        <v>0</v>
      </c>
      <c r="O12" s="54">
        <v>0</v>
      </c>
    </row>
    <row r="13" spans="2:15" x14ac:dyDescent="0.25">
      <c r="B13" s="8" t="s">
        <v>68</v>
      </c>
      <c r="C13" s="8" t="s">
        <v>71</v>
      </c>
      <c r="D13" s="9">
        <v>77.814569536423832</v>
      </c>
      <c r="E13" s="54">
        <v>38.907284768211916</v>
      </c>
      <c r="F13" s="54">
        <v>38.907284768211916</v>
      </c>
      <c r="G13" s="54">
        <v>0</v>
      </c>
      <c r="H13" s="54">
        <v>0</v>
      </c>
      <c r="I13" s="54">
        <v>0</v>
      </c>
      <c r="J13" s="10">
        <v>233.44370860927148</v>
      </c>
      <c r="K13" s="54">
        <v>116.72185430463574</v>
      </c>
      <c r="L13" s="54">
        <v>116.72185430463574</v>
      </c>
      <c r="M13" s="54">
        <v>0</v>
      </c>
      <c r="N13" s="54">
        <v>0</v>
      </c>
      <c r="O13" s="54">
        <v>0</v>
      </c>
    </row>
    <row r="14" spans="2:15" x14ac:dyDescent="0.25">
      <c r="B14" s="8" t="s">
        <v>99</v>
      </c>
      <c r="C14" s="8" t="s">
        <v>30</v>
      </c>
      <c r="D14" s="9">
        <v>0.82781456953642385</v>
      </c>
      <c r="E14" s="54">
        <v>0.41390728476821192</v>
      </c>
      <c r="F14" s="54">
        <v>0.41390728476821192</v>
      </c>
      <c r="G14" s="54">
        <v>0</v>
      </c>
      <c r="H14" s="54">
        <v>0</v>
      </c>
      <c r="I14" s="54">
        <v>0</v>
      </c>
      <c r="J14" s="10">
        <v>2.4834437086092715</v>
      </c>
      <c r="K14" s="54">
        <v>1.2417218543046358</v>
      </c>
      <c r="L14" s="54">
        <v>1.2417218543046358</v>
      </c>
      <c r="M14" s="54">
        <v>0</v>
      </c>
      <c r="N14" s="54">
        <v>0</v>
      </c>
      <c r="O14" s="54">
        <v>0</v>
      </c>
    </row>
    <row r="15" spans="2:15" x14ac:dyDescent="0.25">
      <c r="B15" s="8" t="s">
        <v>127</v>
      </c>
      <c r="C15" s="8" t="s">
        <v>11</v>
      </c>
      <c r="D15" s="9">
        <v>3.3112582781456954</v>
      </c>
      <c r="E15" s="54">
        <v>1.6556291390728477</v>
      </c>
      <c r="F15" s="54">
        <v>1.6556291390728477</v>
      </c>
      <c r="G15" s="54">
        <v>0</v>
      </c>
      <c r="H15" s="54">
        <v>0</v>
      </c>
      <c r="I15" s="54">
        <v>0</v>
      </c>
      <c r="J15" s="10">
        <v>9.9337748344370862</v>
      </c>
      <c r="K15" s="54">
        <v>4.9668874172185431</v>
      </c>
      <c r="L15" s="54">
        <v>4.9668874172185431</v>
      </c>
      <c r="M15" s="54">
        <v>0</v>
      </c>
      <c r="N15" s="54">
        <v>0</v>
      </c>
      <c r="O15" s="54">
        <v>0</v>
      </c>
    </row>
    <row r="16" spans="2:15" x14ac:dyDescent="0.25">
      <c r="B16" s="8" t="s">
        <v>39</v>
      </c>
      <c r="C16" s="8" t="s">
        <v>11</v>
      </c>
      <c r="D16" s="9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10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</row>
    <row r="17" spans="2:15" x14ac:dyDescent="0.25">
      <c r="B17" s="8" t="s">
        <v>121</v>
      </c>
      <c r="C17" s="8" t="s">
        <v>30</v>
      </c>
      <c r="D17" s="9">
        <v>8.2781456953642376</v>
      </c>
      <c r="E17" s="54">
        <v>4.1390728476821188</v>
      </c>
      <c r="F17" s="54">
        <v>4.1390728476821188</v>
      </c>
      <c r="G17" s="54">
        <v>0</v>
      </c>
      <c r="H17" s="54">
        <v>0</v>
      </c>
      <c r="I17" s="54">
        <v>0</v>
      </c>
      <c r="J17" s="10">
        <v>24.834437086092713</v>
      </c>
      <c r="K17" s="54">
        <v>12.417218543046356</v>
      </c>
      <c r="L17" s="54">
        <v>12.417218543046356</v>
      </c>
      <c r="M17" s="54">
        <v>0</v>
      </c>
      <c r="N17" s="54">
        <v>0</v>
      </c>
      <c r="O17" s="54">
        <v>0</v>
      </c>
    </row>
    <row r="18" spans="2:15" x14ac:dyDescent="0.25">
      <c r="B18" s="8" t="s">
        <v>114</v>
      </c>
      <c r="C18" s="8" t="s">
        <v>71</v>
      </c>
      <c r="D18" s="9">
        <v>1.6556291390728477</v>
      </c>
      <c r="E18" s="54">
        <v>0.82781456953642385</v>
      </c>
      <c r="F18" s="54">
        <v>0.82781456953642385</v>
      </c>
      <c r="G18" s="54">
        <v>0</v>
      </c>
      <c r="H18" s="54">
        <v>0</v>
      </c>
      <c r="I18" s="54">
        <v>0</v>
      </c>
      <c r="J18" s="10">
        <v>4.9668874172185431</v>
      </c>
      <c r="K18" s="54">
        <v>2.4834437086092715</v>
      </c>
      <c r="L18" s="54">
        <v>2.4834437086092715</v>
      </c>
      <c r="M18" s="54">
        <v>0</v>
      </c>
      <c r="N18" s="54">
        <v>0</v>
      </c>
      <c r="O18" s="54">
        <v>0</v>
      </c>
    </row>
    <row r="19" spans="2:15" x14ac:dyDescent="0.25">
      <c r="B19" s="8" t="s">
        <v>107</v>
      </c>
      <c r="C19" s="8" t="s">
        <v>30</v>
      </c>
      <c r="D19" s="9">
        <v>1.6556291390728477</v>
      </c>
      <c r="E19" s="54">
        <v>0.82781456953642385</v>
      </c>
      <c r="F19" s="54">
        <v>0.82781456953642385</v>
      </c>
      <c r="G19" s="54">
        <v>0</v>
      </c>
      <c r="H19" s="54">
        <v>0</v>
      </c>
      <c r="I19" s="54">
        <v>0</v>
      </c>
      <c r="J19" s="10">
        <v>4.9668874172185431</v>
      </c>
      <c r="K19" s="54">
        <v>2.4834437086092715</v>
      </c>
      <c r="L19" s="54">
        <v>2.4834437086092715</v>
      </c>
      <c r="M19" s="54">
        <v>0</v>
      </c>
      <c r="N19" s="54">
        <v>0</v>
      </c>
      <c r="O19" s="54">
        <v>0</v>
      </c>
    </row>
    <row r="20" spans="2:15" x14ac:dyDescent="0.25">
      <c r="B20" s="8" t="s">
        <v>143</v>
      </c>
      <c r="C20" s="8" t="s">
        <v>71</v>
      </c>
      <c r="D20" s="9">
        <v>0.82781456953642385</v>
      </c>
      <c r="E20" s="54">
        <v>0.41390728476821192</v>
      </c>
      <c r="F20" s="54">
        <v>0.41390728476821192</v>
      </c>
      <c r="G20" s="54">
        <v>0</v>
      </c>
      <c r="H20" s="54">
        <v>0</v>
      </c>
      <c r="I20" s="54">
        <v>0</v>
      </c>
      <c r="J20" s="10">
        <v>2.4834437086092715</v>
      </c>
      <c r="K20" s="54">
        <v>1.2417218543046358</v>
      </c>
      <c r="L20" s="54">
        <v>1.2417218543046358</v>
      </c>
      <c r="M20" s="54">
        <v>0</v>
      </c>
      <c r="N20" s="54">
        <v>0</v>
      </c>
      <c r="O20" s="54">
        <v>0</v>
      </c>
    </row>
    <row r="21" spans="2:15" x14ac:dyDescent="0.25">
      <c r="B21" s="8" t="s">
        <v>105</v>
      </c>
      <c r="C21" s="8" t="s">
        <v>30</v>
      </c>
      <c r="D21" s="9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10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</row>
    <row r="22" spans="2:15" x14ac:dyDescent="0.25">
      <c r="B22" s="8" t="s">
        <v>101</v>
      </c>
      <c r="C22" s="8" t="s">
        <v>30</v>
      </c>
      <c r="D22" s="9">
        <v>43.874172185430467</v>
      </c>
      <c r="E22" s="54">
        <v>21.937086092715234</v>
      </c>
      <c r="F22" s="54">
        <v>21.937086092715234</v>
      </c>
      <c r="G22" s="54">
        <v>0</v>
      </c>
      <c r="H22" s="54">
        <v>0</v>
      </c>
      <c r="I22" s="54">
        <v>0</v>
      </c>
      <c r="J22" s="10">
        <v>131.6225165562914</v>
      </c>
      <c r="K22" s="54">
        <v>65.811258278145701</v>
      </c>
      <c r="L22" s="54">
        <v>65.811258278145701</v>
      </c>
      <c r="M22" s="54">
        <v>0</v>
      </c>
      <c r="N22" s="54">
        <v>0</v>
      </c>
      <c r="O22" s="54">
        <v>0</v>
      </c>
    </row>
    <row r="23" spans="2:15" x14ac:dyDescent="0.25">
      <c r="B23" s="8" t="s">
        <v>42</v>
      </c>
      <c r="C23" s="8" t="s">
        <v>30</v>
      </c>
      <c r="D23" s="9">
        <v>19.039735099337747</v>
      </c>
      <c r="E23" s="54">
        <v>9.5198675496688736</v>
      </c>
      <c r="F23" s="54">
        <v>9.5198675496688736</v>
      </c>
      <c r="G23" s="54">
        <v>0</v>
      </c>
      <c r="H23" s="54">
        <v>0</v>
      </c>
      <c r="I23" s="54">
        <v>0</v>
      </c>
      <c r="J23" s="10">
        <v>57.119205298013242</v>
      </c>
      <c r="K23" s="54">
        <v>28.559602649006621</v>
      </c>
      <c r="L23" s="54">
        <v>28.559602649006621</v>
      </c>
      <c r="M23" s="54">
        <v>0</v>
      </c>
      <c r="N23" s="54">
        <v>0</v>
      </c>
      <c r="O23" s="54">
        <v>0</v>
      </c>
    </row>
    <row r="24" spans="2:15" x14ac:dyDescent="0.25">
      <c r="B24" s="8" t="s">
        <v>50</v>
      </c>
      <c r="C24" s="8" t="s">
        <v>30</v>
      </c>
      <c r="D24" s="9">
        <v>3.3112582781456954</v>
      </c>
      <c r="E24" s="54">
        <v>1.6556291390728477</v>
      </c>
      <c r="F24" s="54">
        <v>1.6556291390728477</v>
      </c>
      <c r="G24" s="54">
        <v>0</v>
      </c>
      <c r="H24" s="54">
        <v>0</v>
      </c>
      <c r="I24" s="54">
        <v>0</v>
      </c>
      <c r="J24" s="10">
        <v>9.9337748344370862</v>
      </c>
      <c r="K24" s="54">
        <v>4.9668874172185431</v>
      </c>
      <c r="L24" s="54">
        <v>4.9668874172185431</v>
      </c>
      <c r="M24" s="54">
        <v>0</v>
      </c>
      <c r="N24" s="54">
        <v>0</v>
      </c>
      <c r="O24" s="54">
        <v>0</v>
      </c>
    </row>
    <row r="25" spans="2:15" x14ac:dyDescent="0.25">
      <c r="B25" s="8" t="s">
        <v>93</v>
      </c>
      <c r="C25" s="8" t="s">
        <v>30</v>
      </c>
      <c r="D25" s="9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10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</row>
    <row r="26" spans="2:15" x14ac:dyDescent="0.25">
      <c r="B26" s="8" t="s">
        <v>128</v>
      </c>
      <c r="C26" s="8" t="s">
        <v>30</v>
      </c>
      <c r="D26" s="9">
        <v>0.82781456953642385</v>
      </c>
      <c r="E26" s="54">
        <v>0.41390728476821192</v>
      </c>
      <c r="F26" s="54">
        <v>0.41390728476821192</v>
      </c>
      <c r="G26" s="54">
        <v>0</v>
      </c>
      <c r="H26" s="54">
        <v>0</v>
      </c>
      <c r="I26" s="54">
        <v>0</v>
      </c>
      <c r="J26" s="10">
        <v>2.4834437086092715</v>
      </c>
      <c r="K26" s="54">
        <v>1.2417218543046358</v>
      </c>
      <c r="L26" s="54">
        <v>1.2417218543046358</v>
      </c>
      <c r="M26" s="54">
        <v>0</v>
      </c>
      <c r="N26" s="54">
        <v>0</v>
      </c>
      <c r="O26" s="54">
        <v>0</v>
      </c>
    </row>
    <row r="27" spans="2:15" x14ac:dyDescent="0.25">
      <c r="B27" s="8" t="s">
        <v>26</v>
      </c>
      <c r="C27" s="8" t="s">
        <v>30</v>
      </c>
      <c r="D27" s="9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10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</row>
    <row r="28" spans="2:15" x14ac:dyDescent="0.25">
      <c r="B28" s="8" t="s">
        <v>87</v>
      </c>
      <c r="C28" s="8" t="s">
        <v>71</v>
      </c>
      <c r="D28" s="9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10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</row>
    <row r="29" spans="2:15" x14ac:dyDescent="0.25">
      <c r="B29" s="8" t="s">
        <v>129</v>
      </c>
      <c r="C29" s="8" t="s">
        <v>30</v>
      </c>
      <c r="D29" s="9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10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</row>
    <row r="30" spans="2:15" x14ac:dyDescent="0.25">
      <c r="B30" s="8" t="s">
        <v>109</v>
      </c>
      <c r="C30" s="8" t="s">
        <v>30</v>
      </c>
      <c r="D30" s="9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10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</row>
    <row r="31" spans="2:15" x14ac:dyDescent="0.25">
      <c r="B31" s="8" t="s">
        <v>112</v>
      </c>
      <c r="C31" s="8" t="s">
        <v>71</v>
      </c>
      <c r="D31" s="9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10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</row>
    <row r="32" spans="2:15" x14ac:dyDescent="0.25">
      <c r="B32" s="8" t="s">
        <v>119</v>
      </c>
      <c r="C32" s="8" t="s">
        <v>71</v>
      </c>
      <c r="D32" s="9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10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</row>
    <row r="33" spans="2:15" x14ac:dyDescent="0.25">
      <c r="B33" s="11" t="s">
        <v>17</v>
      </c>
      <c r="C33" s="8" t="s">
        <v>11</v>
      </c>
      <c r="D33" s="9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10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</row>
    <row r="34" spans="2:15" x14ac:dyDescent="0.25">
      <c r="B34" s="8" t="s">
        <v>35</v>
      </c>
      <c r="C34" s="8" t="s">
        <v>71</v>
      </c>
      <c r="D34" s="9">
        <v>9.1059602649006628</v>
      </c>
      <c r="E34" s="54">
        <v>4.5529801324503314</v>
      </c>
      <c r="F34" s="54">
        <v>4.5529801324503314</v>
      </c>
      <c r="G34" s="54">
        <v>0</v>
      </c>
      <c r="H34" s="54">
        <v>0</v>
      </c>
      <c r="I34" s="54">
        <v>0</v>
      </c>
      <c r="J34" s="10">
        <v>27.317880794701988</v>
      </c>
      <c r="K34" s="54">
        <v>13.658940397350994</v>
      </c>
      <c r="L34" s="54">
        <v>13.658940397350994</v>
      </c>
      <c r="M34" s="54">
        <v>0</v>
      </c>
      <c r="N34" s="54">
        <v>0</v>
      </c>
      <c r="O34" s="54">
        <v>0</v>
      </c>
    </row>
    <row r="35" spans="2:15" x14ac:dyDescent="0.25">
      <c r="B35" s="8" t="s">
        <v>126</v>
      </c>
      <c r="C35" s="8" t="s">
        <v>11</v>
      </c>
      <c r="D35" s="9">
        <v>58.774834437086092</v>
      </c>
      <c r="E35" s="54">
        <v>29.387417218543046</v>
      </c>
      <c r="F35" s="54">
        <v>29.387417218543046</v>
      </c>
      <c r="G35" s="54">
        <v>0</v>
      </c>
      <c r="H35" s="54">
        <v>0</v>
      </c>
      <c r="I35" s="54">
        <v>0</v>
      </c>
      <c r="J35" s="10">
        <v>176.32450331125827</v>
      </c>
      <c r="K35" s="54">
        <v>88.162251655629134</v>
      </c>
      <c r="L35" s="54">
        <v>88.162251655629134</v>
      </c>
      <c r="M35" s="54">
        <v>0</v>
      </c>
      <c r="N35" s="54">
        <v>0</v>
      </c>
      <c r="O35" s="54">
        <v>0</v>
      </c>
    </row>
    <row r="36" spans="2:15" x14ac:dyDescent="0.25">
      <c r="B36" s="8" t="s">
        <v>113</v>
      </c>
      <c r="C36" s="8" t="s">
        <v>30</v>
      </c>
      <c r="D36" s="9">
        <v>0.82781456953642385</v>
      </c>
      <c r="E36" s="54">
        <v>0.41390728476821192</v>
      </c>
      <c r="F36" s="54">
        <v>0.41390728476821192</v>
      </c>
      <c r="G36" s="54">
        <v>0</v>
      </c>
      <c r="H36" s="54">
        <v>0</v>
      </c>
      <c r="I36" s="54">
        <v>0</v>
      </c>
      <c r="J36" s="10">
        <v>2.4834437086092715</v>
      </c>
      <c r="K36" s="54">
        <v>1.2417218543046358</v>
      </c>
      <c r="L36" s="54">
        <v>1.2417218543046358</v>
      </c>
      <c r="M36" s="54">
        <v>0</v>
      </c>
      <c r="N36" s="54">
        <v>0</v>
      </c>
      <c r="O36" s="54">
        <v>0</v>
      </c>
    </row>
    <row r="37" spans="2:15" x14ac:dyDescent="0.25">
      <c r="B37" s="8" t="s">
        <v>130</v>
      </c>
      <c r="C37" s="8" t="s">
        <v>25</v>
      </c>
      <c r="D37" s="9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10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</row>
    <row r="38" spans="2:15" x14ac:dyDescent="0.25">
      <c r="B38" s="8" t="s">
        <v>140</v>
      </c>
      <c r="C38" s="8" t="s">
        <v>30</v>
      </c>
      <c r="D38" s="9">
        <v>1.6556291390728477</v>
      </c>
      <c r="E38" s="54">
        <v>0.82781456953642385</v>
      </c>
      <c r="F38" s="54">
        <v>0.82781456953642385</v>
      </c>
      <c r="G38" s="54">
        <v>0</v>
      </c>
      <c r="H38" s="54">
        <v>0</v>
      </c>
      <c r="I38" s="54">
        <v>0</v>
      </c>
      <c r="J38" s="10">
        <v>4.9668874172185431</v>
      </c>
      <c r="K38" s="54">
        <v>2.4834437086092715</v>
      </c>
      <c r="L38" s="54">
        <v>2.4834437086092715</v>
      </c>
      <c r="M38" s="54">
        <v>0</v>
      </c>
      <c r="N38" s="54">
        <v>0</v>
      </c>
      <c r="O38" s="54">
        <v>0</v>
      </c>
    </row>
    <row r="39" spans="2:15" x14ac:dyDescent="0.25">
      <c r="B39" s="8" t="s">
        <v>133</v>
      </c>
      <c r="C39" s="8" t="s">
        <v>30</v>
      </c>
      <c r="D39" s="9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10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</row>
    <row r="40" spans="2:15" x14ac:dyDescent="0.25">
      <c r="B40" s="8" t="s">
        <v>108</v>
      </c>
      <c r="C40" s="8" t="s">
        <v>30</v>
      </c>
      <c r="D40" s="9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10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</row>
    <row r="41" spans="2:15" x14ac:dyDescent="0.25">
      <c r="B41" s="8" t="s">
        <v>89</v>
      </c>
      <c r="C41" s="8" t="s">
        <v>11</v>
      </c>
      <c r="D41" s="9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10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</row>
    <row r="42" spans="2:15" x14ac:dyDescent="0.25">
      <c r="B42" s="8" t="s">
        <v>53</v>
      </c>
      <c r="C42" s="8" t="s">
        <v>11</v>
      </c>
      <c r="D42" s="9">
        <v>5.7947019867549674</v>
      </c>
      <c r="E42" s="54">
        <v>2.8973509933774837</v>
      </c>
      <c r="F42" s="54">
        <v>2.8973509933774837</v>
      </c>
      <c r="G42" s="54">
        <v>0</v>
      </c>
      <c r="H42" s="54">
        <v>0</v>
      </c>
      <c r="I42" s="54">
        <v>0</v>
      </c>
      <c r="J42" s="10">
        <v>17.384105960264904</v>
      </c>
      <c r="K42" s="54">
        <v>8.692052980132452</v>
      </c>
      <c r="L42" s="54">
        <v>8.692052980132452</v>
      </c>
      <c r="M42" s="54">
        <v>0</v>
      </c>
      <c r="N42" s="54">
        <v>0</v>
      </c>
      <c r="O42" s="54">
        <v>0</v>
      </c>
    </row>
    <row r="43" spans="2:15" x14ac:dyDescent="0.25">
      <c r="B43" s="8" t="s">
        <v>125</v>
      </c>
      <c r="C43" s="8" t="s">
        <v>30</v>
      </c>
      <c r="D43" s="9">
        <v>4.9668874172185431</v>
      </c>
      <c r="E43" s="54">
        <v>2.4834437086092715</v>
      </c>
      <c r="F43" s="54">
        <v>2.4834437086092715</v>
      </c>
      <c r="G43" s="54">
        <v>0</v>
      </c>
      <c r="H43" s="54">
        <v>0</v>
      </c>
      <c r="I43" s="54">
        <v>0</v>
      </c>
      <c r="J43" s="10">
        <v>14.900662251655628</v>
      </c>
      <c r="K43" s="54">
        <v>7.4503311258278142</v>
      </c>
      <c r="L43" s="54">
        <v>7.4503311258278142</v>
      </c>
      <c r="M43" s="54">
        <v>0</v>
      </c>
      <c r="N43" s="54">
        <v>0</v>
      </c>
      <c r="O43" s="54">
        <v>0</v>
      </c>
    </row>
    <row r="44" spans="2:15" x14ac:dyDescent="0.25">
      <c r="B44" s="8" t="s">
        <v>110</v>
      </c>
      <c r="C44" s="8" t="s">
        <v>30</v>
      </c>
      <c r="D44" s="9">
        <v>1.6556291390728477</v>
      </c>
      <c r="E44" s="54">
        <v>0.82781456953642385</v>
      </c>
      <c r="F44" s="54">
        <v>0.82781456953642385</v>
      </c>
      <c r="G44" s="54">
        <v>0</v>
      </c>
      <c r="H44" s="54">
        <v>0</v>
      </c>
      <c r="I44" s="54">
        <v>0</v>
      </c>
      <c r="J44" s="10">
        <v>4.9668874172185431</v>
      </c>
      <c r="K44" s="54">
        <v>2.4834437086092715</v>
      </c>
      <c r="L44" s="54">
        <v>2.4834437086092715</v>
      </c>
      <c r="M44" s="54">
        <v>0</v>
      </c>
      <c r="N44" s="54">
        <v>0</v>
      </c>
      <c r="O44" s="54">
        <v>0</v>
      </c>
    </row>
    <row r="45" spans="2:15" x14ac:dyDescent="0.25">
      <c r="B45" s="8" t="s">
        <v>124</v>
      </c>
      <c r="C45" s="8" t="s">
        <v>30</v>
      </c>
      <c r="D45" s="9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10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</row>
    <row r="46" spans="2:15" x14ac:dyDescent="0.25">
      <c r="B46" s="8" t="s">
        <v>60</v>
      </c>
      <c r="C46" s="8" t="s">
        <v>30</v>
      </c>
      <c r="D46" s="9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10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</row>
    <row r="47" spans="2:15" x14ac:dyDescent="0.25">
      <c r="B47" s="8" t="s">
        <v>96</v>
      </c>
      <c r="C47" s="8" t="s">
        <v>11</v>
      </c>
      <c r="D47" s="9">
        <v>9.1059602649006628</v>
      </c>
      <c r="E47" s="54">
        <v>4.5529801324503314</v>
      </c>
      <c r="F47" s="54">
        <v>4.5529801324503314</v>
      </c>
      <c r="G47" s="54">
        <v>0</v>
      </c>
      <c r="H47" s="54">
        <v>0</v>
      </c>
      <c r="I47" s="54">
        <v>0</v>
      </c>
      <c r="J47" s="10">
        <v>27.317880794701988</v>
      </c>
      <c r="K47" s="54">
        <v>13.658940397350994</v>
      </c>
      <c r="L47" s="54">
        <v>13.658940397350994</v>
      </c>
      <c r="M47" s="54">
        <v>0</v>
      </c>
      <c r="N47" s="54">
        <v>0</v>
      </c>
      <c r="O47" s="54">
        <v>0</v>
      </c>
    </row>
    <row r="48" spans="2:15" x14ac:dyDescent="0.25">
      <c r="B48" s="8" t="s">
        <v>117</v>
      </c>
      <c r="C48" s="8" t="s">
        <v>30</v>
      </c>
      <c r="D48" s="9">
        <v>11.589403973509935</v>
      </c>
      <c r="E48" s="54">
        <v>5.7947019867549674</v>
      </c>
      <c r="F48" s="54">
        <v>5.7947019867549674</v>
      </c>
      <c r="G48" s="54">
        <v>0</v>
      </c>
      <c r="H48" s="54">
        <v>0</v>
      </c>
      <c r="I48" s="54">
        <v>0</v>
      </c>
      <c r="J48" s="10">
        <v>34.768211920529808</v>
      </c>
      <c r="K48" s="54">
        <v>17.384105960264904</v>
      </c>
      <c r="L48" s="54">
        <v>17.384105960264904</v>
      </c>
      <c r="M48" s="54">
        <v>0</v>
      </c>
      <c r="N48" s="54">
        <v>0</v>
      </c>
      <c r="O48" s="54">
        <v>0</v>
      </c>
    </row>
    <row r="49" spans="2:15" x14ac:dyDescent="0.25">
      <c r="B49" s="8" t="s">
        <v>103</v>
      </c>
      <c r="C49" s="8" t="s">
        <v>25</v>
      </c>
      <c r="D49" s="9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10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</row>
    <row r="50" spans="2:15" x14ac:dyDescent="0.25">
      <c r="B50" s="8" t="s">
        <v>31</v>
      </c>
      <c r="C50" s="8" t="s">
        <v>71</v>
      </c>
      <c r="D50" s="9">
        <v>104.30463576158941</v>
      </c>
      <c r="E50" s="54">
        <v>52.152317880794705</v>
      </c>
      <c r="F50" s="54">
        <v>52.152317880794705</v>
      </c>
      <c r="G50" s="54">
        <v>0</v>
      </c>
      <c r="H50" s="54">
        <v>0</v>
      </c>
      <c r="I50" s="54">
        <v>0</v>
      </c>
      <c r="J50" s="10">
        <v>312.91390728476824</v>
      </c>
      <c r="K50" s="54">
        <v>156.45695364238412</v>
      </c>
      <c r="L50" s="54">
        <v>156.45695364238412</v>
      </c>
      <c r="M50" s="54">
        <v>0</v>
      </c>
      <c r="N50" s="54">
        <v>0</v>
      </c>
      <c r="O50" s="54">
        <v>0</v>
      </c>
    </row>
    <row r="51" spans="2:15" x14ac:dyDescent="0.25">
      <c r="B51" s="8" t="s">
        <v>46</v>
      </c>
      <c r="C51" s="8" t="s">
        <v>71</v>
      </c>
      <c r="D51" s="9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10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</row>
    <row r="52" spans="2:15" x14ac:dyDescent="0.25">
      <c r="B52" s="8" t="s">
        <v>115</v>
      </c>
      <c r="C52" s="8" t="s">
        <v>30</v>
      </c>
      <c r="D52" s="9">
        <v>2.4834437086092715</v>
      </c>
      <c r="E52" s="54">
        <v>1.2417218543046358</v>
      </c>
      <c r="F52" s="54">
        <v>1.2417218543046358</v>
      </c>
      <c r="G52" s="54">
        <v>0</v>
      </c>
      <c r="H52" s="54">
        <v>0</v>
      </c>
      <c r="I52" s="54">
        <v>0</v>
      </c>
      <c r="J52" s="10">
        <v>7.4503311258278142</v>
      </c>
      <c r="K52" s="54">
        <v>3.7251655629139071</v>
      </c>
      <c r="L52" s="54">
        <v>3.7251655629139071</v>
      </c>
      <c r="M52" s="54">
        <v>0</v>
      </c>
      <c r="N52" s="54">
        <v>0</v>
      </c>
      <c r="O52" s="54">
        <v>0</v>
      </c>
    </row>
    <row r="53" spans="2:15" x14ac:dyDescent="0.25">
      <c r="B53" s="8" t="s">
        <v>138</v>
      </c>
      <c r="C53" s="8" t="s">
        <v>30</v>
      </c>
      <c r="D53" s="9">
        <v>6.6225165562913908</v>
      </c>
      <c r="E53" s="54">
        <v>3.3112582781456954</v>
      </c>
      <c r="F53" s="54">
        <v>3.3112582781456954</v>
      </c>
      <c r="G53" s="54">
        <v>0</v>
      </c>
      <c r="H53" s="54">
        <v>0</v>
      </c>
      <c r="I53" s="54">
        <v>0</v>
      </c>
      <c r="J53" s="10">
        <v>19.867549668874172</v>
      </c>
      <c r="K53" s="54">
        <v>9.9337748344370862</v>
      </c>
      <c r="L53" s="54">
        <v>9.9337748344370862</v>
      </c>
      <c r="M53" s="54">
        <v>0</v>
      </c>
      <c r="N53" s="54">
        <v>0</v>
      </c>
      <c r="O53" s="54">
        <v>0</v>
      </c>
    </row>
    <row r="54" spans="2:15" x14ac:dyDescent="0.25">
      <c r="B54" s="8" t="s">
        <v>66</v>
      </c>
      <c r="C54" s="8" t="s">
        <v>71</v>
      </c>
      <c r="D54" s="9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10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</row>
    <row r="55" spans="2:15" x14ac:dyDescent="0.25">
      <c r="B55" s="8" t="s">
        <v>120</v>
      </c>
      <c r="C55" s="8" t="s">
        <v>25</v>
      </c>
      <c r="D55" s="9">
        <v>19.867549668874172</v>
      </c>
      <c r="E55" s="54">
        <v>9.9337748344370862</v>
      </c>
      <c r="F55" s="54">
        <v>9.9337748344370862</v>
      </c>
      <c r="G55" s="54">
        <v>0</v>
      </c>
      <c r="H55" s="54">
        <v>0</v>
      </c>
      <c r="I55" s="54">
        <v>0</v>
      </c>
      <c r="J55" s="10">
        <v>59.602649006622514</v>
      </c>
      <c r="K55" s="54">
        <v>29.801324503311257</v>
      </c>
      <c r="L55" s="54">
        <v>29.801324503311257</v>
      </c>
      <c r="M55" s="54">
        <v>0</v>
      </c>
      <c r="N55" s="54">
        <v>0</v>
      </c>
      <c r="O55" s="54">
        <v>0</v>
      </c>
    </row>
    <row r="56" spans="2:15" x14ac:dyDescent="0.25">
      <c r="B56" s="8" t="s">
        <v>63</v>
      </c>
      <c r="C56" s="8" t="s">
        <v>25</v>
      </c>
      <c r="D56" s="9">
        <v>10.76158940397351</v>
      </c>
      <c r="E56" s="54">
        <v>5.3807947019867548</v>
      </c>
      <c r="F56" s="54">
        <v>5.3807947019867548</v>
      </c>
      <c r="G56" s="54">
        <v>0</v>
      </c>
      <c r="H56" s="54">
        <v>0</v>
      </c>
      <c r="I56" s="54">
        <v>0</v>
      </c>
      <c r="J56" s="10">
        <v>32.284768211920529</v>
      </c>
      <c r="K56" s="54">
        <v>16.142384105960264</v>
      </c>
      <c r="L56" s="54">
        <v>16.142384105960264</v>
      </c>
      <c r="M56" s="54">
        <v>0</v>
      </c>
      <c r="N56" s="54">
        <v>0</v>
      </c>
      <c r="O56" s="54">
        <v>0</v>
      </c>
    </row>
    <row r="57" spans="2:15" x14ac:dyDescent="0.25">
      <c r="B57" s="8" t="s">
        <v>12</v>
      </c>
      <c r="C57" s="8" t="s">
        <v>71</v>
      </c>
      <c r="D57" s="9">
        <v>63.741721854304636</v>
      </c>
      <c r="E57" s="54">
        <v>31.870860927152318</v>
      </c>
      <c r="F57" s="54">
        <v>31.870860927152318</v>
      </c>
      <c r="G57" s="54">
        <v>0</v>
      </c>
      <c r="H57" s="54">
        <v>0</v>
      </c>
      <c r="I57" s="54">
        <v>0</v>
      </c>
      <c r="J57" s="10">
        <v>191.2251655629139</v>
      </c>
      <c r="K57" s="54">
        <v>95.61258278145695</v>
      </c>
      <c r="L57" s="54">
        <v>95.61258278145695</v>
      </c>
      <c r="M57" s="54">
        <v>0</v>
      </c>
      <c r="N57" s="54">
        <v>0</v>
      </c>
      <c r="O57" s="54">
        <v>0</v>
      </c>
    </row>
    <row r="58" spans="2:15" x14ac:dyDescent="0.25">
      <c r="B58" s="8" t="s">
        <v>78</v>
      </c>
      <c r="C58" s="8" t="s">
        <v>11</v>
      </c>
      <c r="D58" s="9">
        <v>11.589403973509935</v>
      </c>
      <c r="E58" s="54">
        <v>5.7947019867549674</v>
      </c>
      <c r="F58" s="54">
        <v>5.7947019867549674</v>
      </c>
      <c r="G58" s="54">
        <v>0</v>
      </c>
      <c r="H58" s="54">
        <v>0</v>
      </c>
      <c r="I58" s="54">
        <v>0</v>
      </c>
      <c r="J58" s="10">
        <v>34.768211920529808</v>
      </c>
      <c r="K58" s="54">
        <v>17.384105960264904</v>
      </c>
      <c r="L58" s="54">
        <v>17.384105960264904</v>
      </c>
      <c r="M58" s="54">
        <v>0</v>
      </c>
      <c r="N58" s="54">
        <v>0</v>
      </c>
      <c r="O58" s="54">
        <v>0</v>
      </c>
    </row>
    <row r="59" spans="2:15" x14ac:dyDescent="0.25">
      <c r="B59" s="8" t="s">
        <v>91</v>
      </c>
      <c r="C59" s="8" t="s">
        <v>11</v>
      </c>
      <c r="D59" s="9">
        <v>24.834437086092716</v>
      </c>
      <c r="E59" s="54">
        <v>12.417218543046358</v>
      </c>
      <c r="F59" s="54">
        <v>12.417218543046358</v>
      </c>
      <c r="G59" s="54">
        <v>0</v>
      </c>
      <c r="H59" s="54">
        <v>0</v>
      </c>
      <c r="I59" s="54">
        <v>0</v>
      </c>
      <c r="J59" s="10">
        <v>74.503311258278146</v>
      </c>
      <c r="K59" s="54">
        <v>37.251655629139073</v>
      </c>
      <c r="L59" s="54">
        <v>37.251655629139073</v>
      </c>
      <c r="M59" s="54">
        <v>0</v>
      </c>
      <c r="N59" s="54">
        <v>0</v>
      </c>
      <c r="O59" s="54">
        <v>0</v>
      </c>
    </row>
    <row r="60" spans="2:15" x14ac:dyDescent="0.25">
      <c r="B60" s="8" t="s">
        <v>111</v>
      </c>
      <c r="C60" s="8" t="s">
        <v>25</v>
      </c>
      <c r="D60" s="9">
        <v>24.834437086092716</v>
      </c>
      <c r="E60" s="54">
        <v>12.417218543046358</v>
      </c>
      <c r="F60" s="54">
        <v>12.417218543046358</v>
      </c>
      <c r="G60" s="54">
        <v>0</v>
      </c>
      <c r="H60" s="54">
        <v>0</v>
      </c>
      <c r="I60" s="54">
        <v>0</v>
      </c>
      <c r="J60" s="10">
        <v>74.503311258278146</v>
      </c>
      <c r="K60" s="54">
        <v>37.251655629139073</v>
      </c>
      <c r="L60" s="54">
        <v>37.251655629139073</v>
      </c>
      <c r="M60" s="54">
        <v>0</v>
      </c>
      <c r="N60" s="54">
        <v>0</v>
      </c>
      <c r="O60" s="54">
        <v>0</v>
      </c>
    </row>
    <row r="61" spans="2:15" x14ac:dyDescent="0.25">
      <c r="B61" s="8" t="s">
        <v>132</v>
      </c>
      <c r="C61" s="8" t="s">
        <v>30</v>
      </c>
      <c r="D61" s="9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10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</row>
    <row r="62" spans="2:15" x14ac:dyDescent="0.25">
      <c r="B62" s="8" t="s">
        <v>122</v>
      </c>
      <c r="C62" s="8" t="s">
        <v>30</v>
      </c>
      <c r="D62" s="9">
        <v>5.7947019867549674</v>
      </c>
      <c r="E62" s="54">
        <v>2.8973509933774837</v>
      </c>
      <c r="F62" s="54">
        <v>2.8973509933774837</v>
      </c>
      <c r="G62" s="54">
        <v>0</v>
      </c>
      <c r="H62" s="54">
        <v>0</v>
      </c>
      <c r="I62" s="54">
        <v>0</v>
      </c>
      <c r="J62" s="10">
        <v>17.384105960264904</v>
      </c>
      <c r="K62" s="54">
        <v>8.692052980132452</v>
      </c>
      <c r="L62" s="54">
        <v>8.692052980132452</v>
      </c>
      <c r="M62" s="54">
        <v>0</v>
      </c>
      <c r="N62" s="54">
        <v>0</v>
      </c>
      <c r="O62" s="54">
        <v>0</v>
      </c>
    </row>
    <row r="63" spans="2:15" x14ac:dyDescent="0.25">
      <c r="B63" s="8" t="s">
        <v>134</v>
      </c>
      <c r="C63" s="8" t="s">
        <v>11</v>
      </c>
      <c r="D63" s="9">
        <v>5.7947019867549674</v>
      </c>
      <c r="E63" s="54">
        <v>2.8973509933774837</v>
      </c>
      <c r="F63" s="54">
        <v>2.8973509933774837</v>
      </c>
      <c r="G63" s="54">
        <v>0</v>
      </c>
      <c r="H63" s="54">
        <v>0</v>
      </c>
      <c r="I63" s="54">
        <v>0</v>
      </c>
      <c r="J63" s="10">
        <v>17.384105960264904</v>
      </c>
      <c r="K63" s="54">
        <v>8.692052980132452</v>
      </c>
      <c r="L63" s="54">
        <v>8.692052980132452</v>
      </c>
      <c r="M63" s="54">
        <v>0</v>
      </c>
      <c r="N63" s="54">
        <v>0</v>
      </c>
      <c r="O63" s="54">
        <v>0</v>
      </c>
    </row>
    <row r="64" spans="2:15" x14ac:dyDescent="0.25">
      <c r="B64" s="8" t="s">
        <v>97</v>
      </c>
      <c r="C64" s="8" t="s">
        <v>25</v>
      </c>
      <c r="D64" s="9">
        <v>12.417218543046358</v>
      </c>
      <c r="E64" s="54">
        <v>6.2086092715231791</v>
      </c>
      <c r="F64" s="54">
        <v>6.2086092715231791</v>
      </c>
      <c r="G64" s="54">
        <v>0</v>
      </c>
      <c r="H64" s="54">
        <v>0</v>
      </c>
      <c r="I64" s="54">
        <v>0</v>
      </c>
      <c r="J64" s="10">
        <v>37.251655629139073</v>
      </c>
      <c r="K64" s="54">
        <v>18.625827814569536</v>
      </c>
      <c r="L64" s="54">
        <v>18.625827814569536</v>
      </c>
      <c r="M64" s="54">
        <v>0</v>
      </c>
      <c r="N64" s="54">
        <v>0</v>
      </c>
      <c r="O64" s="54">
        <v>0</v>
      </c>
    </row>
    <row r="65" spans="2:15" x14ac:dyDescent="0.25">
      <c r="B65" s="8" t="s">
        <v>80</v>
      </c>
      <c r="C65" s="8" t="s">
        <v>30</v>
      </c>
      <c r="D65" s="9">
        <v>5.7947019867549674</v>
      </c>
      <c r="E65" s="54">
        <v>2.8973509933774837</v>
      </c>
      <c r="F65" s="54">
        <v>2.8973509933774837</v>
      </c>
      <c r="G65" s="54">
        <v>0</v>
      </c>
      <c r="H65" s="54">
        <v>0</v>
      </c>
      <c r="I65" s="54">
        <v>0</v>
      </c>
      <c r="J65" s="10">
        <v>17.384105960264904</v>
      </c>
      <c r="K65" s="54">
        <v>8.692052980132452</v>
      </c>
      <c r="L65" s="54">
        <v>8.692052980132452</v>
      </c>
      <c r="M65" s="54">
        <v>0</v>
      </c>
      <c r="N65" s="54">
        <v>0</v>
      </c>
      <c r="O65" s="54">
        <v>0</v>
      </c>
    </row>
    <row r="66" spans="2:15" x14ac:dyDescent="0.25">
      <c r="B66" s="8" t="s">
        <v>139</v>
      </c>
      <c r="C66" s="8" t="s">
        <v>25</v>
      </c>
      <c r="D66" s="9">
        <v>11.589403973509935</v>
      </c>
      <c r="E66" s="54">
        <v>5.7947019867549674</v>
      </c>
      <c r="F66" s="54">
        <v>5.7947019867549674</v>
      </c>
      <c r="G66" s="54">
        <v>0</v>
      </c>
      <c r="H66" s="54">
        <v>0</v>
      </c>
      <c r="I66" s="54">
        <v>0</v>
      </c>
      <c r="J66" s="10">
        <v>34.768211920529808</v>
      </c>
      <c r="K66" s="54">
        <v>17.384105960264904</v>
      </c>
      <c r="L66" s="54">
        <v>17.384105960264904</v>
      </c>
      <c r="M66" s="54">
        <v>0</v>
      </c>
      <c r="N66" s="54">
        <v>0</v>
      </c>
      <c r="O66" s="54">
        <v>0</v>
      </c>
    </row>
    <row r="67" spans="2:15" x14ac:dyDescent="0.25">
      <c r="B67" s="8" t="s">
        <v>82</v>
      </c>
      <c r="C67" s="8" t="s">
        <v>11</v>
      </c>
      <c r="D67" s="9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10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</row>
    <row r="68" spans="2:15" x14ac:dyDescent="0.25">
      <c r="B68" s="8" t="s">
        <v>135</v>
      </c>
      <c r="C68" s="8" t="s">
        <v>30</v>
      </c>
      <c r="D68" s="9">
        <v>0.82781456953642385</v>
      </c>
      <c r="E68" s="54">
        <v>0.41390728476821192</v>
      </c>
      <c r="F68" s="54">
        <v>0.41390728476821192</v>
      </c>
      <c r="G68" s="54">
        <v>0</v>
      </c>
      <c r="H68" s="54">
        <v>0</v>
      </c>
      <c r="I68" s="54">
        <v>0</v>
      </c>
      <c r="J68" s="10">
        <v>2.4834437086092715</v>
      </c>
      <c r="K68" s="54">
        <v>1.2417218543046358</v>
      </c>
      <c r="L68" s="54">
        <v>1.2417218543046358</v>
      </c>
      <c r="M68" s="54">
        <v>0</v>
      </c>
      <c r="N68" s="54">
        <v>0</v>
      </c>
      <c r="O68" s="54">
        <v>0</v>
      </c>
    </row>
    <row r="69" spans="2:15" x14ac:dyDescent="0.25">
      <c r="B69" s="8" t="s">
        <v>136</v>
      </c>
      <c r="C69" s="8" t="s">
        <v>30</v>
      </c>
      <c r="D69" s="9">
        <v>0.82781456953642385</v>
      </c>
      <c r="E69" s="54">
        <v>0.41390728476821192</v>
      </c>
      <c r="F69" s="54">
        <v>0.41390728476821192</v>
      </c>
      <c r="G69" s="54">
        <v>0</v>
      </c>
      <c r="H69" s="54">
        <v>0</v>
      </c>
      <c r="I69" s="54">
        <v>0</v>
      </c>
      <c r="J69" s="10">
        <v>2.4834437086092715</v>
      </c>
      <c r="K69" s="54">
        <v>1.2417218543046358</v>
      </c>
      <c r="L69" s="54">
        <v>1.2417218543046358</v>
      </c>
      <c r="M69" s="54">
        <v>0</v>
      </c>
      <c r="N69" s="54">
        <v>0</v>
      </c>
      <c r="O69" s="54">
        <v>0</v>
      </c>
    </row>
    <row r="70" spans="2:15" x14ac:dyDescent="0.25">
      <c r="B70" s="8" t="s">
        <v>116</v>
      </c>
      <c r="C70" s="8" t="s">
        <v>30</v>
      </c>
      <c r="D70" s="9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10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</row>
    <row r="71" spans="2:15" x14ac:dyDescent="0.25">
      <c r="B71" s="8" t="s">
        <v>75</v>
      </c>
      <c r="C71" s="8" t="s">
        <v>30</v>
      </c>
      <c r="D71" s="9">
        <v>19.867549668874172</v>
      </c>
      <c r="E71" s="54">
        <v>9.9337748344370862</v>
      </c>
      <c r="F71" s="54">
        <v>9.9337748344370862</v>
      </c>
      <c r="G71" s="54">
        <v>0</v>
      </c>
      <c r="H71" s="54">
        <v>0</v>
      </c>
      <c r="I71" s="54">
        <v>0</v>
      </c>
      <c r="J71" s="10">
        <v>59.602649006622514</v>
      </c>
      <c r="K71" s="54">
        <v>29.801324503311257</v>
      </c>
      <c r="L71" s="54">
        <v>29.801324503311257</v>
      </c>
      <c r="M71" s="54">
        <v>0</v>
      </c>
      <c r="N71" s="54">
        <v>0</v>
      </c>
      <c r="O71" s="54">
        <v>0</v>
      </c>
    </row>
    <row r="72" spans="2:15" x14ac:dyDescent="0.25">
      <c r="B72" s="8" t="s">
        <v>21</v>
      </c>
      <c r="C72" s="8" t="s">
        <v>30</v>
      </c>
      <c r="D72" s="9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10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</row>
    <row r="73" spans="2:15" x14ac:dyDescent="0.25">
      <c r="B73" s="8" t="s">
        <v>72</v>
      </c>
      <c r="C73" s="8" t="s">
        <v>30</v>
      </c>
      <c r="D73" s="9">
        <v>4.9668874172185431</v>
      </c>
      <c r="E73" s="54">
        <v>2.4834437086092715</v>
      </c>
      <c r="F73" s="54">
        <v>2.4834437086092715</v>
      </c>
      <c r="G73" s="54">
        <v>0</v>
      </c>
      <c r="H73" s="54">
        <v>0</v>
      </c>
      <c r="I73" s="54">
        <v>0</v>
      </c>
      <c r="J73" s="10">
        <v>14.900662251655628</v>
      </c>
      <c r="K73" s="54">
        <v>7.4503311258278142</v>
      </c>
      <c r="L73" s="54">
        <v>7.4503311258278142</v>
      </c>
      <c r="M73" s="54">
        <v>0</v>
      </c>
      <c r="N73" s="54">
        <v>0</v>
      </c>
      <c r="O73" s="54">
        <v>0</v>
      </c>
    </row>
    <row r="74" spans="2:15" x14ac:dyDescent="0.25">
      <c r="B74" s="8" t="s">
        <v>118</v>
      </c>
      <c r="C74" s="8" t="s">
        <v>30</v>
      </c>
      <c r="D74" s="9">
        <v>0.82781456953642385</v>
      </c>
      <c r="E74" s="54">
        <v>0.41390728476821192</v>
      </c>
      <c r="F74" s="54">
        <v>0.41390728476821192</v>
      </c>
      <c r="G74" s="54">
        <v>0</v>
      </c>
      <c r="H74" s="54">
        <v>0</v>
      </c>
      <c r="I74" s="54">
        <v>0</v>
      </c>
      <c r="J74" s="10">
        <v>2.4834437086092715</v>
      </c>
      <c r="K74" s="54">
        <v>1.2417218543046358</v>
      </c>
      <c r="L74" s="54">
        <v>1.2417218543046358</v>
      </c>
      <c r="M74" s="54">
        <v>0</v>
      </c>
      <c r="N74" s="54">
        <v>0</v>
      </c>
      <c r="O74" s="54">
        <v>0</v>
      </c>
    </row>
    <row r="75" spans="2:15" ht="15.75" thickBot="1" x14ac:dyDescent="0.3">
      <c r="E75" s="53"/>
      <c r="F75" s="53"/>
      <c r="G75" s="53"/>
      <c r="H75" s="53"/>
      <c r="I75" s="53"/>
      <c r="J75" s="342"/>
      <c r="K75" s="53"/>
      <c r="L75" s="53"/>
      <c r="M75" s="53"/>
      <c r="N75" s="53"/>
      <c r="O75" s="53"/>
    </row>
    <row r="76" spans="2:15" ht="15.75" thickBot="1" x14ac:dyDescent="0.3">
      <c r="D76" s="383" t="s">
        <v>277</v>
      </c>
      <c r="E76" s="384"/>
      <c r="F76" s="384"/>
      <c r="G76" s="384"/>
      <c r="H76" s="384"/>
      <c r="I76" s="385"/>
      <c r="J76" s="383" t="s">
        <v>186</v>
      </c>
      <c r="K76" s="384"/>
      <c r="L76" s="384"/>
      <c r="M76" s="384"/>
      <c r="N76" s="384"/>
      <c r="O76" s="385"/>
    </row>
    <row r="77" spans="2:15" ht="15.75" thickBot="1" x14ac:dyDescent="0.3">
      <c r="D77" s="343" t="s">
        <v>173</v>
      </c>
      <c r="E77" s="344" t="s">
        <v>167</v>
      </c>
      <c r="F77" s="344" t="s">
        <v>168</v>
      </c>
      <c r="G77" s="344" t="s">
        <v>169</v>
      </c>
      <c r="H77" s="344" t="s">
        <v>170</v>
      </c>
      <c r="I77" s="345" t="s">
        <v>171</v>
      </c>
      <c r="J77" s="343" t="s">
        <v>173</v>
      </c>
      <c r="K77" s="344" t="s">
        <v>167</v>
      </c>
      <c r="L77" s="344" t="s">
        <v>168</v>
      </c>
      <c r="M77" s="344" t="s">
        <v>169</v>
      </c>
      <c r="N77" s="344" t="s">
        <v>170</v>
      </c>
      <c r="O77" s="345" t="s">
        <v>171</v>
      </c>
    </row>
    <row r="78" spans="2:15" x14ac:dyDescent="0.25">
      <c r="C78" s="300" t="s">
        <v>176</v>
      </c>
      <c r="D78" s="335">
        <v>156</v>
      </c>
      <c r="E78" s="132">
        <v>77.814569536423861</v>
      </c>
      <c r="F78" s="132">
        <v>77.814569536423861</v>
      </c>
      <c r="G78" s="132">
        <v>0</v>
      </c>
      <c r="H78" s="132">
        <v>0</v>
      </c>
      <c r="I78" s="133">
        <v>0</v>
      </c>
      <c r="J78" s="328">
        <v>467</v>
      </c>
      <c r="K78" s="132">
        <v>233.44370860927151</v>
      </c>
      <c r="L78" s="132">
        <v>233.44370860927151</v>
      </c>
      <c r="M78" s="132">
        <v>0</v>
      </c>
      <c r="N78" s="132">
        <v>0</v>
      </c>
      <c r="O78" s="133">
        <v>0</v>
      </c>
    </row>
    <row r="79" spans="2:15" x14ac:dyDescent="0.25">
      <c r="C79" s="301" t="s">
        <v>177</v>
      </c>
      <c r="D79" s="336">
        <v>93</v>
      </c>
      <c r="E79" s="54">
        <v>46.357615894039732</v>
      </c>
      <c r="F79" s="54">
        <v>46.357615894039732</v>
      </c>
      <c r="G79" s="54">
        <v>0</v>
      </c>
      <c r="H79" s="54">
        <v>0</v>
      </c>
      <c r="I79" s="134">
        <v>0</v>
      </c>
      <c r="J79" s="329">
        <v>278</v>
      </c>
      <c r="K79" s="54">
        <v>139.07284768211917</v>
      </c>
      <c r="L79" s="54">
        <v>139.07284768211917</v>
      </c>
      <c r="M79" s="54">
        <v>0</v>
      </c>
      <c r="N79" s="54">
        <v>0</v>
      </c>
      <c r="O79" s="134">
        <v>0</v>
      </c>
    </row>
    <row r="80" spans="2:15" x14ac:dyDescent="0.25">
      <c r="C80" s="301" t="s">
        <v>178</v>
      </c>
      <c r="D80" s="336">
        <v>119</v>
      </c>
      <c r="E80" s="54">
        <v>59.602649006622521</v>
      </c>
      <c r="F80" s="54">
        <v>59.602649006622521</v>
      </c>
      <c r="G80" s="54">
        <v>0</v>
      </c>
      <c r="H80" s="54">
        <v>0</v>
      </c>
      <c r="I80" s="134">
        <v>0</v>
      </c>
      <c r="J80" s="329">
        <v>358</v>
      </c>
      <c r="K80" s="54">
        <v>178.80794701986756</v>
      </c>
      <c r="L80" s="54">
        <v>178.80794701986756</v>
      </c>
      <c r="M80" s="54">
        <v>0</v>
      </c>
      <c r="N80" s="54">
        <v>0</v>
      </c>
      <c r="O80" s="134">
        <v>0</v>
      </c>
    </row>
    <row r="81" spans="3:16" ht="15.75" thickBot="1" x14ac:dyDescent="0.3">
      <c r="C81" s="302" t="s">
        <v>179</v>
      </c>
      <c r="D81" s="337">
        <v>257</v>
      </c>
      <c r="E81" s="135">
        <v>128.7251655629139</v>
      </c>
      <c r="F81" s="135">
        <v>128.7251655629139</v>
      </c>
      <c r="G81" s="135">
        <v>0</v>
      </c>
      <c r="H81" s="135">
        <v>0</v>
      </c>
      <c r="I81" s="136">
        <v>0</v>
      </c>
      <c r="J81" s="330">
        <v>772</v>
      </c>
      <c r="K81" s="135">
        <v>386.17549668874165</v>
      </c>
      <c r="L81" s="135">
        <v>386.17549668874165</v>
      </c>
      <c r="M81" s="135">
        <v>0</v>
      </c>
      <c r="N81" s="135">
        <v>0</v>
      </c>
      <c r="O81" s="136">
        <v>0</v>
      </c>
    </row>
    <row r="82" spans="3:16" x14ac:dyDescent="0.25">
      <c r="D82" s="6"/>
    </row>
    <row r="83" spans="3:16" x14ac:dyDescent="0.25">
      <c r="D83" s="6"/>
    </row>
    <row r="84" spans="3:16" x14ac:dyDescent="0.25">
      <c r="D84" s="6"/>
    </row>
    <row r="85" spans="3:16" x14ac:dyDescent="0.25"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</sheetData>
  <mergeCells count="4">
    <mergeCell ref="D6:I6"/>
    <mergeCell ref="J6:O6"/>
    <mergeCell ref="D76:I76"/>
    <mergeCell ref="J76:O7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B1:T105"/>
  <sheetViews>
    <sheetView workbookViewId="0">
      <selection activeCell="D76" sqref="D76"/>
    </sheetView>
  </sheetViews>
  <sheetFormatPr defaultColWidth="8.85546875" defaultRowHeight="15" x14ac:dyDescent="0.25"/>
  <cols>
    <col min="1" max="1" width="4.28515625" style="13" customWidth="1"/>
    <col min="2" max="2" width="13.85546875" style="13" customWidth="1"/>
    <col min="3" max="3" width="24.7109375" style="12" customWidth="1"/>
    <col min="4" max="4" width="18.7109375" style="12" customWidth="1"/>
    <col min="5" max="5" width="18.85546875" style="12" customWidth="1"/>
    <col min="6" max="10" width="11.42578125" style="13" customWidth="1"/>
    <col min="11" max="20" width="8.85546875" style="12"/>
    <col min="21" max="16384" width="8.85546875" style="13"/>
  </cols>
  <sheetData>
    <row r="1" spans="2:11" s="12" customFormat="1" x14ac:dyDescent="0.25"/>
    <row r="2" spans="2:11" s="12" customFormat="1" x14ac:dyDescent="0.25">
      <c r="B2" s="56" t="s">
        <v>196</v>
      </c>
    </row>
    <row r="3" spans="2:11" s="12" customFormat="1" x14ac:dyDescent="0.25">
      <c r="B3" s="12" t="s">
        <v>197</v>
      </c>
    </row>
    <row r="4" spans="2:11" s="12" customFormat="1" x14ac:dyDescent="0.25">
      <c r="B4" s="12" t="s">
        <v>201</v>
      </c>
    </row>
    <row r="6" spans="2:11" s="12" customFormat="1" x14ac:dyDescent="0.25">
      <c r="B6" s="51"/>
      <c r="C6" s="51"/>
      <c r="D6" s="389" t="s">
        <v>198</v>
      </c>
      <c r="E6" s="390"/>
      <c r="F6" s="390"/>
      <c r="G6" s="390"/>
      <c r="H6" s="390"/>
      <c r="I6" s="390"/>
      <c r="J6" s="391"/>
    </row>
    <row r="7" spans="2:11" s="18" customFormat="1" ht="30" x14ac:dyDescent="0.25">
      <c r="B7" s="57" t="s">
        <v>7</v>
      </c>
      <c r="C7" s="57" t="s">
        <v>166</v>
      </c>
      <c r="D7" s="57" t="s">
        <v>189</v>
      </c>
      <c r="E7" s="57" t="s">
        <v>188</v>
      </c>
      <c r="F7" s="57" t="s">
        <v>167</v>
      </c>
      <c r="G7" s="57" t="s">
        <v>168</v>
      </c>
      <c r="H7" s="57" t="s">
        <v>169</v>
      </c>
      <c r="I7" s="57" t="s">
        <v>170</v>
      </c>
      <c r="J7" s="57" t="s">
        <v>171</v>
      </c>
    </row>
    <row r="8" spans="2:11" x14ac:dyDescent="0.25">
      <c r="B8" s="51" t="s">
        <v>12</v>
      </c>
      <c r="C8" s="51" t="s">
        <v>71</v>
      </c>
      <c r="D8" s="54">
        <v>4252.536369344054</v>
      </c>
      <c r="E8" s="54">
        <v>635.89233560033369</v>
      </c>
      <c r="F8" s="54">
        <v>2126.268184672027</v>
      </c>
      <c r="G8" s="54">
        <v>2126.268184672027</v>
      </c>
      <c r="H8" s="54">
        <v>445.12463492023358</v>
      </c>
      <c r="I8" s="54">
        <v>158.97308390008342</v>
      </c>
      <c r="J8" s="54">
        <v>31.794616780016685</v>
      </c>
      <c r="K8" s="53"/>
    </row>
    <row r="9" spans="2:11" x14ac:dyDescent="0.25">
      <c r="B9" s="51" t="s">
        <v>17</v>
      </c>
      <c r="C9" s="51" t="s">
        <v>11</v>
      </c>
      <c r="D9" s="54">
        <v>732.97013160381096</v>
      </c>
      <c r="E9" s="54">
        <v>72.853673551942961</v>
      </c>
      <c r="F9" s="54">
        <v>366.48506580190548</v>
      </c>
      <c r="G9" s="54">
        <v>366.48506580190548</v>
      </c>
      <c r="H9" s="54">
        <v>50.997571486360073</v>
      </c>
      <c r="I9" s="54">
        <v>18.21341838798574</v>
      </c>
      <c r="J9" s="54">
        <v>3.6426836775971481</v>
      </c>
    </row>
    <row r="10" spans="2:11" x14ac:dyDescent="0.25">
      <c r="B10" s="51" t="s">
        <v>21</v>
      </c>
      <c r="C10" s="51" t="s">
        <v>30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</row>
    <row r="11" spans="2:11" x14ac:dyDescent="0.25">
      <c r="B11" s="51" t="s">
        <v>26</v>
      </c>
      <c r="C11" s="51" t="s">
        <v>30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</row>
    <row r="12" spans="2:11" x14ac:dyDescent="0.25">
      <c r="B12" s="51" t="s">
        <v>31</v>
      </c>
      <c r="C12" s="51" t="s">
        <v>71</v>
      </c>
      <c r="D12" s="54">
        <v>9709.9102972819746</v>
      </c>
      <c r="E12" s="54">
        <v>857.1799833135284</v>
      </c>
      <c r="F12" s="54">
        <v>4854.9551486409873</v>
      </c>
      <c r="G12" s="54">
        <v>4854.9551486409873</v>
      </c>
      <c r="H12" s="54">
        <v>600.02598831946989</v>
      </c>
      <c r="I12" s="54">
        <v>214.2949958283821</v>
      </c>
      <c r="J12" s="54">
        <v>42.858999165676423</v>
      </c>
    </row>
    <row r="13" spans="2:11" x14ac:dyDescent="0.25">
      <c r="B13" s="51" t="s">
        <v>35</v>
      </c>
      <c r="C13" s="51" t="s">
        <v>71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</row>
    <row r="14" spans="2:11" x14ac:dyDescent="0.25">
      <c r="B14" s="51" t="s">
        <v>39</v>
      </c>
      <c r="C14" s="51" t="s">
        <v>11</v>
      </c>
      <c r="D14" s="54">
        <v>511.56486013666319</v>
      </c>
      <c r="E14" s="54">
        <v>41.125551791267398</v>
      </c>
      <c r="F14" s="54">
        <v>255.78243006833159</v>
      </c>
      <c r="G14" s="54">
        <v>255.78243006833159</v>
      </c>
      <c r="H14" s="54">
        <v>28.787886253887176</v>
      </c>
      <c r="I14" s="54">
        <v>10.28138794781685</v>
      </c>
      <c r="J14" s="54">
        <v>2.0562775895633698</v>
      </c>
    </row>
    <row r="15" spans="2:11" x14ac:dyDescent="0.25">
      <c r="B15" s="51" t="s">
        <v>42</v>
      </c>
      <c r="C15" s="51" t="s">
        <v>30</v>
      </c>
      <c r="D15" s="54">
        <v>1408.6449988723157</v>
      </c>
      <c r="E15" s="54">
        <v>95.698624124592286</v>
      </c>
      <c r="F15" s="54">
        <v>704.32249943615784</v>
      </c>
      <c r="G15" s="54">
        <v>704.32249943615784</v>
      </c>
      <c r="H15" s="54">
        <v>66.989036887214596</v>
      </c>
      <c r="I15" s="54">
        <v>23.924656031148071</v>
      </c>
      <c r="J15" s="54">
        <v>4.7849312062296141</v>
      </c>
    </row>
    <row r="16" spans="2:11" x14ac:dyDescent="0.25">
      <c r="B16" s="51" t="s">
        <v>46</v>
      </c>
      <c r="C16" s="51" t="s">
        <v>71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</row>
    <row r="17" spans="2:10" x14ac:dyDescent="0.25">
      <c r="B17" s="51" t="s">
        <v>50</v>
      </c>
      <c r="C17" s="51" t="s">
        <v>30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</row>
    <row r="18" spans="2:10" x14ac:dyDescent="0.25">
      <c r="B18" s="51" t="s">
        <v>53</v>
      </c>
      <c r="C18" s="51" t="s">
        <v>11</v>
      </c>
      <c r="D18" s="54">
        <v>1688.982542227207</v>
      </c>
      <c r="E18" s="54">
        <v>266.34993805779584</v>
      </c>
      <c r="F18" s="54">
        <v>844.49127111360349</v>
      </c>
      <c r="G18" s="54">
        <v>844.49127111360349</v>
      </c>
      <c r="H18" s="54">
        <v>186.44495664045706</v>
      </c>
      <c r="I18" s="54">
        <v>66.58748451444896</v>
      </c>
      <c r="J18" s="54">
        <v>13.317496902889793</v>
      </c>
    </row>
    <row r="19" spans="2:10" x14ac:dyDescent="0.25">
      <c r="B19" s="51" t="s">
        <v>56</v>
      </c>
      <c r="C19" s="51" t="s">
        <v>30</v>
      </c>
      <c r="D19" s="54">
        <v>1116.4391507622536</v>
      </c>
      <c r="E19" s="54">
        <v>225.4455019846788</v>
      </c>
      <c r="F19" s="54">
        <v>558.21957538112679</v>
      </c>
      <c r="G19" s="54">
        <v>558.21957538112679</v>
      </c>
      <c r="H19" s="54">
        <v>157.81185138927515</v>
      </c>
      <c r="I19" s="54">
        <v>56.3613754961697</v>
      </c>
      <c r="J19" s="54">
        <v>11.272275099233941</v>
      </c>
    </row>
    <row r="20" spans="2:10" x14ac:dyDescent="0.25">
      <c r="B20" s="51" t="s">
        <v>60</v>
      </c>
      <c r="C20" s="51" t="s">
        <v>30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</row>
    <row r="21" spans="2:10" x14ac:dyDescent="0.25">
      <c r="B21" s="51" t="s">
        <v>63</v>
      </c>
      <c r="C21" s="51" t="s">
        <v>25</v>
      </c>
      <c r="D21" s="54">
        <v>932.27580111305497</v>
      </c>
      <c r="E21" s="54">
        <v>299.47560159785598</v>
      </c>
      <c r="F21" s="54">
        <v>466.13790055652748</v>
      </c>
      <c r="G21" s="54">
        <v>466.13790055652748</v>
      </c>
      <c r="H21" s="54">
        <v>209.63292111849918</v>
      </c>
      <c r="I21" s="54">
        <v>74.868900399463996</v>
      </c>
      <c r="J21" s="54">
        <v>14.9737800798928</v>
      </c>
    </row>
    <row r="22" spans="2:10" x14ac:dyDescent="0.25">
      <c r="B22" s="51" t="s">
        <v>66</v>
      </c>
      <c r="C22" s="51" t="s">
        <v>71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</row>
    <row r="23" spans="2:10" x14ac:dyDescent="0.25">
      <c r="B23" s="51" t="s">
        <v>68</v>
      </c>
      <c r="C23" s="51" t="s">
        <v>71</v>
      </c>
      <c r="D23" s="54">
        <v>5858.0315263969569</v>
      </c>
      <c r="E23" s="54">
        <v>939.9629294870175</v>
      </c>
      <c r="F23" s="54">
        <v>2929.0157631984785</v>
      </c>
      <c r="G23" s="54">
        <v>2929.0157631984785</v>
      </c>
      <c r="H23" s="54">
        <v>657.9740506409122</v>
      </c>
      <c r="I23" s="54">
        <v>234.99073237175438</v>
      </c>
      <c r="J23" s="54">
        <v>46.998146474350875</v>
      </c>
    </row>
    <row r="24" spans="2:10" x14ac:dyDescent="0.25">
      <c r="B24" s="51" t="s">
        <v>72</v>
      </c>
      <c r="C24" s="51" t="s">
        <v>30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</row>
    <row r="25" spans="2:10" x14ac:dyDescent="0.25">
      <c r="B25" s="51" t="s">
        <v>75</v>
      </c>
      <c r="C25" s="51" t="s">
        <v>30</v>
      </c>
      <c r="D25" s="54">
        <v>2315.5471829225917</v>
      </c>
      <c r="E25" s="54">
        <v>156.3746401031527</v>
      </c>
      <c r="F25" s="54">
        <v>1157.7735914612958</v>
      </c>
      <c r="G25" s="54">
        <v>1157.7735914612958</v>
      </c>
      <c r="H25" s="54">
        <v>109.46224807220689</v>
      </c>
      <c r="I25" s="54">
        <v>39.093660025788175</v>
      </c>
      <c r="J25" s="54">
        <v>7.818732005157635</v>
      </c>
    </row>
    <row r="26" spans="2:10" x14ac:dyDescent="0.25">
      <c r="B26" s="51" t="s">
        <v>78</v>
      </c>
      <c r="C26" s="51" t="s">
        <v>11</v>
      </c>
      <c r="D26" s="54">
        <v>1903.0212797083868</v>
      </c>
      <c r="E26" s="54">
        <v>296.81917958182692</v>
      </c>
      <c r="F26" s="54">
        <v>951.51063985419341</v>
      </c>
      <c r="G26" s="54">
        <v>951.51063985419341</v>
      </c>
      <c r="H26" s="54">
        <v>207.77342570727882</v>
      </c>
      <c r="I26" s="54">
        <v>74.204794895456729</v>
      </c>
      <c r="J26" s="54">
        <v>14.840958979091347</v>
      </c>
    </row>
    <row r="27" spans="2:10" x14ac:dyDescent="0.25">
      <c r="B27" s="51" t="s">
        <v>80</v>
      </c>
      <c r="C27" s="51" t="s">
        <v>30</v>
      </c>
      <c r="D27" s="54">
        <v>658.48628796791286</v>
      </c>
      <c r="E27" s="54">
        <v>66.554536950420939</v>
      </c>
      <c r="F27" s="54">
        <v>329.24314398395643</v>
      </c>
      <c r="G27" s="54">
        <v>329.24314398395643</v>
      </c>
      <c r="H27" s="54">
        <v>46.588175865294652</v>
      </c>
      <c r="I27" s="54">
        <v>16.638634237605235</v>
      </c>
      <c r="J27" s="54">
        <v>3.3277268475210473</v>
      </c>
    </row>
    <row r="28" spans="2:10" x14ac:dyDescent="0.25">
      <c r="B28" s="51" t="s">
        <v>82</v>
      </c>
      <c r="C28" s="51" t="s">
        <v>11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</row>
    <row r="29" spans="2:10" x14ac:dyDescent="0.25">
      <c r="B29" s="51" t="s">
        <v>84</v>
      </c>
      <c r="C29" s="51" t="s">
        <v>71</v>
      </c>
      <c r="D29" s="54">
        <v>286.88557356464065</v>
      </c>
      <c r="E29" s="54">
        <v>112.86076757768058</v>
      </c>
      <c r="F29" s="54">
        <v>143.44278678232033</v>
      </c>
      <c r="G29" s="54">
        <v>143.44278678232033</v>
      </c>
      <c r="H29" s="54">
        <v>79.002537304376403</v>
      </c>
      <c r="I29" s="54">
        <v>28.215191894420144</v>
      </c>
      <c r="J29" s="54">
        <v>5.6430383788840288</v>
      </c>
    </row>
    <row r="30" spans="2:10" x14ac:dyDescent="0.25">
      <c r="B30" s="51" t="s">
        <v>87</v>
      </c>
      <c r="C30" s="51" t="s">
        <v>71</v>
      </c>
      <c r="D30" s="54">
        <v>279.10978769056339</v>
      </c>
      <c r="E30" s="54">
        <v>78.502230172174052</v>
      </c>
      <c r="F30" s="54">
        <v>139.5548938452817</v>
      </c>
      <c r="G30" s="54">
        <v>139.5548938452817</v>
      </c>
      <c r="H30" s="54">
        <v>54.951561120521831</v>
      </c>
      <c r="I30" s="54">
        <v>19.625557543043513</v>
      </c>
      <c r="J30" s="54">
        <v>3.9251115086087029</v>
      </c>
    </row>
    <row r="31" spans="2:10" x14ac:dyDescent="0.25">
      <c r="B31" s="51" t="s">
        <v>89</v>
      </c>
      <c r="C31" s="51" t="s">
        <v>11</v>
      </c>
      <c r="D31" s="54">
        <v>1392.2749233479424</v>
      </c>
      <c r="E31" s="54">
        <v>223.07455186711499</v>
      </c>
      <c r="F31" s="54">
        <v>696.13746167397119</v>
      </c>
      <c r="G31" s="54">
        <v>696.13746167397119</v>
      </c>
      <c r="H31" s="54">
        <v>156.1521863069805</v>
      </c>
      <c r="I31" s="54">
        <v>55.768637966778748</v>
      </c>
      <c r="J31" s="54">
        <v>11.15372759335575</v>
      </c>
    </row>
    <row r="32" spans="2:10" x14ac:dyDescent="0.25">
      <c r="B32" s="51" t="s">
        <v>91</v>
      </c>
      <c r="C32" s="51" t="s">
        <v>11</v>
      </c>
      <c r="D32" s="54">
        <v>4492.7672276642306</v>
      </c>
      <c r="E32" s="54">
        <v>200.84871918691377</v>
      </c>
      <c r="F32" s="54">
        <v>2246.3836138321153</v>
      </c>
      <c r="G32" s="54">
        <v>2246.3836138321153</v>
      </c>
      <c r="H32" s="54">
        <v>140.59410343083962</v>
      </c>
      <c r="I32" s="54">
        <v>50.212179796728442</v>
      </c>
      <c r="J32" s="54">
        <v>10.042435959345688</v>
      </c>
    </row>
    <row r="33" spans="2:10" x14ac:dyDescent="0.25">
      <c r="B33" s="51" t="s">
        <v>93</v>
      </c>
      <c r="C33" s="51" t="s">
        <v>30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</row>
    <row r="34" spans="2:10" x14ac:dyDescent="0.25">
      <c r="B34" s="51" t="s">
        <v>96</v>
      </c>
      <c r="C34" s="51" t="s">
        <v>11</v>
      </c>
      <c r="D34" s="54">
        <v>1039.4997957976996</v>
      </c>
      <c r="E34" s="54">
        <v>103.90737617879806</v>
      </c>
      <c r="F34" s="54">
        <v>519.74989789884978</v>
      </c>
      <c r="G34" s="54">
        <v>519.74989789884978</v>
      </c>
      <c r="H34" s="54">
        <v>72.735163325158638</v>
      </c>
      <c r="I34" s="54">
        <v>25.976844044699515</v>
      </c>
      <c r="J34" s="54">
        <v>5.1953688089399037</v>
      </c>
    </row>
    <row r="35" spans="2:10" x14ac:dyDescent="0.25">
      <c r="B35" s="51" t="s">
        <v>97</v>
      </c>
      <c r="C35" s="51" t="s">
        <v>25</v>
      </c>
      <c r="D35" s="54">
        <v>1151.6348131396562</v>
      </c>
      <c r="E35" s="54">
        <v>80.199855131089919</v>
      </c>
      <c r="F35" s="54">
        <v>575.81740656982811</v>
      </c>
      <c r="G35" s="54">
        <v>575.81740656982811</v>
      </c>
      <c r="H35" s="54">
        <v>56.139898591762936</v>
      </c>
      <c r="I35" s="54">
        <v>20.04996378277248</v>
      </c>
      <c r="J35" s="54">
        <v>4.0099927565544959</v>
      </c>
    </row>
    <row r="36" spans="2:10" x14ac:dyDescent="0.25">
      <c r="B36" s="51" t="s">
        <v>98</v>
      </c>
      <c r="C36" s="51" t="s">
        <v>30</v>
      </c>
      <c r="D36" s="54">
        <v>381.42275971789604</v>
      </c>
      <c r="E36" s="54">
        <v>122.16776831087401</v>
      </c>
      <c r="F36" s="54">
        <v>190.71137985894802</v>
      </c>
      <c r="G36" s="54">
        <v>190.71137985894802</v>
      </c>
      <c r="H36" s="54">
        <v>85.517437817611807</v>
      </c>
      <c r="I36" s="54">
        <v>30.541942077718502</v>
      </c>
      <c r="J36" s="54">
        <v>6.1083884155437005</v>
      </c>
    </row>
    <row r="37" spans="2:10" x14ac:dyDescent="0.25">
      <c r="B37" s="51" t="s">
        <v>99</v>
      </c>
      <c r="C37" s="51" t="s">
        <v>30</v>
      </c>
      <c r="D37" s="54">
        <v>509.51860069611649</v>
      </c>
      <c r="E37" s="54">
        <v>136.31810507420425</v>
      </c>
      <c r="F37" s="54">
        <v>254.75930034805825</v>
      </c>
      <c r="G37" s="54">
        <v>254.75930034805825</v>
      </c>
      <c r="H37" s="54">
        <v>95.422673551942978</v>
      </c>
      <c r="I37" s="54">
        <v>34.079526268551064</v>
      </c>
      <c r="J37" s="54">
        <v>6.8159052537102127</v>
      </c>
    </row>
    <row r="38" spans="2:10" x14ac:dyDescent="0.25">
      <c r="B38" s="51" t="s">
        <v>101</v>
      </c>
      <c r="C38" s="51" t="s">
        <v>30</v>
      </c>
      <c r="D38" s="54">
        <v>3954.6009948004607</v>
      </c>
      <c r="E38" s="54">
        <v>570.83420827750103</v>
      </c>
      <c r="F38" s="54">
        <v>1977.3004974002304</v>
      </c>
      <c r="G38" s="54">
        <v>1977.3004974002304</v>
      </c>
      <c r="H38" s="54">
        <v>399.58394579425072</v>
      </c>
      <c r="I38" s="54">
        <v>142.70855206937526</v>
      </c>
      <c r="J38" s="54">
        <v>28.541710413875052</v>
      </c>
    </row>
    <row r="39" spans="2:10" x14ac:dyDescent="0.25">
      <c r="B39" s="51" t="s">
        <v>103</v>
      </c>
      <c r="C39" s="51" t="s">
        <v>25</v>
      </c>
      <c r="D39" s="54">
        <v>438.71802405320233</v>
      </c>
      <c r="E39" s="54">
        <v>52.869117892448102</v>
      </c>
      <c r="F39" s="54">
        <v>219.35901202660116</v>
      </c>
      <c r="G39" s="54">
        <v>219.35901202660116</v>
      </c>
      <c r="H39" s="54">
        <v>37.008382524713667</v>
      </c>
      <c r="I39" s="54">
        <v>13.217279473112026</v>
      </c>
      <c r="J39" s="54">
        <v>2.6434558946224054</v>
      </c>
    </row>
    <row r="40" spans="2:10" x14ac:dyDescent="0.25">
      <c r="B40" s="51" t="s">
        <v>105</v>
      </c>
      <c r="C40" s="51" t="s">
        <v>30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</row>
    <row r="41" spans="2:10" x14ac:dyDescent="0.25">
      <c r="B41" s="51" t="s">
        <v>107</v>
      </c>
      <c r="C41" s="51" t="s">
        <v>30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</row>
    <row r="42" spans="2:10" x14ac:dyDescent="0.25">
      <c r="B42" s="51" t="s">
        <v>108</v>
      </c>
      <c r="C42" s="51" t="s">
        <v>30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</row>
    <row r="43" spans="2:10" x14ac:dyDescent="0.25">
      <c r="B43" s="51" t="s">
        <v>109</v>
      </c>
      <c r="C43" s="51" t="s">
        <v>30</v>
      </c>
      <c r="D43" s="54">
        <v>222.63302713147581</v>
      </c>
      <c r="E43" s="54">
        <v>59.863983010138298</v>
      </c>
      <c r="F43" s="54">
        <v>111.31651356573791</v>
      </c>
      <c r="G43" s="54">
        <v>111.31651356573791</v>
      </c>
      <c r="H43" s="54">
        <v>41.904788107096806</v>
      </c>
      <c r="I43" s="54">
        <v>14.965995752534575</v>
      </c>
      <c r="J43" s="54">
        <v>2.9931991505069151</v>
      </c>
    </row>
    <row r="44" spans="2:10" x14ac:dyDescent="0.25">
      <c r="B44" s="51" t="s">
        <v>110</v>
      </c>
      <c r="C44" s="51" t="s">
        <v>30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</row>
    <row r="45" spans="2:10" x14ac:dyDescent="0.25">
      <c r="B45" s="51" t="s">
        <v>111</v>
      </c>
      <c r="C45" s="51" t="s">
        <v>25</v>
      </c>
      <c r="D45" s="54">
        <v>1894.0177381699816</v>
      </c>
      <c r="E45" s="54">
        <v>468.44974034839316</v>
      </c>
      <c r="F45" s="54">
        <v>947.00886908499081</v>
      </c>
      <c r="G45" s="54">
        <v>947.00886908499081</v>
      </c>
      <c r="H45" s="54">
        <v>327.91481824387517</v>
      </c>
      <c r="I45" s="54">
        <v>117.11243508709829</v>
      </c>
      <c r="J45" s="54">
        <v>23.422487017419659</v>
      </c>
    </row>
    <row r="46" spans="2:10" x14ac:dyDescent="0.25">
      <c r="B46" s="51" t="s">
        <v>112</v>
      </c>
      <c r="C46" s="51" t="s">
        <v>71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</row>
    <row r="47" spans="2:10" x14ac:dyDescent="0.25">
      <c r="B47" s="51" t="s">
        <v>113</v>
      </c>
      <c r="C47" s="51" t="s">
        <v>30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</row>
    <row r="48" spans="2:10" x14ac:dyDescent="0.25">
      <c r="B48" s="51" t="s">
        <v>114</v>
      </c>
      <c r="C48" s="51" t="s">
        <v>71</v>
      </c>
      <c r="D48" s="54">
        <v>784.12661761747734</v>
      </c>
      <c r="E48" s="54">
        <v>169.40941142264808</v>
      </c>
      <c r="F48" s="54">
        <v>392.06330880873867</v>
      </c>
      <c r="G48" s="54">
        <v>392.06330880873867</v>
      </c>
      <c r="H48" s="54">
        <v>118.58658799585365</v>
      </c>
      <c r="I48" s="54">
        <v>42.352352855662019</v>
      </c>
      <c r="J48" s="54">
        <v>8.4704705711324042</v>
      </c>
    </row>
    <row r="49" spans="2:10" x14ac:dyDescent="0.25">
      <c r="B49" s="51" t="s">
        <v>115</v>
      </c>
      <c r="C49" s="51" t="s">
        <v>30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</row>
    <row r="50" spans="2:10" x14ac:dyDescent="0.25">
      <c r="B50" s="51" t="s">
        <v>116</v>
      </c>
      <c r="C50" s="51" t="s">
        <v>30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</row>
    <row r="51" spans="2:10" x14ac:dyDescent="0.25">
      <c r="B51" s="51" t="s">
        <v>117</v>
      </c>
      <c r="C51" s="51" t="s">
        <v>30</v>
      </c>
      <c r="D51" s="54">
        <v>1006.3503928608437</v>
      </c>
      <c r="E51" s="54">
        <v>156.39679265795263</v>
      </c>
      <c r="F51" s="54">
        <v>503.17519643042186</v>
      </c>
      <c r="G51" s="54">
        <v>503.17519643042186</v>
      </c>
      <c r="H51" s="54">
        <v>109.47775486056683</v>
      </c>
      <c r="I51" s="54">
        <v>39.099198164488158</v>
      </c>
      <c r="J51" s="54">
        <v>7.8198396328976321</v>
      </c>
    </row>
    <row r="52" spans="2:10" x14ac:dyDescent="0.25">
      <c r="B52" s="51" t="s">
        <v>118</v>
      </c>
      <c r="C52" s="51" t="s">
        <v>30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</row>
    <row r="53" spans="2:10" x14ac:dyDescent="0.25">
      <c r="B53" s="51" t="s">
        <v>119</v>
      </c>
      <c r="C53" s="51" t="s">
        <v>71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</row>
    <row r="54" spans="2:10" x14ac:dyDescent="0.25">
      <c r="B54" s="51" t="s">
        <v>120</v>
      </c>
      <c r="C54" s="51" t="s">
        <v>25</v>
      </c>
      <c r="D54" s="54">
        <v>3867.8395945212828</v>
      </c>
      <c r="E54" s="54">
        <v>1133.1415576568149</v>
      </c>
      <c r="F54" s="54">
        <v>1933.9197972606414</v>
      </c>
      <c r="G54" s="54">
        <v>1933.9197972606414</v>
      </c>
      <c r="H54" s="54">
        <v>793.19909035977037</v>
      </c>
      <c r="I54" s="54">
        <v>283.28538941420373</v>
      </c>
      <c r="J54" s="54">
        <v>56.657077882840753</v>
      </c>
    </row>
    <row r="55" spans="2:10" x14ac:dyDescent="0.25">
      <c r="B55" s="51" t="s">
        <v>121</v>
      </c>
      <c r="C55" s="51" t="s">
        <v>30</v>
      </c>
      <c r="D55" s="54">
        <v>399.42984279470659</v>
      </c>
      <c r="E55" s="54">
        <v>22.519748944454278</v>
      </c>
      <c r="F55" s="54">
        <v>199.71492139735329</v>
      </c>
      <c r="G55" s="54">
        <v>199.71492139735329</v>
      </c>
      <c r="H55" s="54">
        <v>15.763824261117994</v>
      </c>
      <c r="I55" s="54">
        <v>5.6299372361135696</v>
      </c>
      <c r="J55" s="54">
        <v>1.125987447222714</v>
      </c>
    </row>
    <row r="56" spans="2:10" x14ac:dyDescent="0.25">
      <c r="B56" s="51" t="s">
        <v>122</v>
      </c>
      <c r="C56" s="51" t="s">
        <v>30</v>
      </c>
      <c r="D56" s="54">
        <v>420.71094097639178</v>
      </c>
      <c r="E56" s="54">
        <v>1.9840532955780787</v>
      </c>
      <c r="F56" s="54">
        <v>210.35547048819589</v>
      </c>
      <c r="G56" s="54">
        <v>210.35547048819589</v>
      </c>
      <c r="H56" s="54">
        <v>1.3888373069046551</v>
      </c>
      <c r="I56" s="54">
        <v>0.49601332389451969</v>
      </c>
      <c r="J56" s="54">
        <v>9.9202664778903937E-2</v>
      </c>
    </row>
    <row r="57" spans="2:10" x14ac:dyDescent="0.25">
      <c r="B57" s="51" t="s">
        <v>123</v>
      </c>
      <c r="C57" s="51" t="s">
        <v>25</v>
      </c>
      <c r="D57" s="54">
        <v>1747.5055622268414</v>
      </c>
      <c r="E57" s="54">
        <v>213.7979432659975</v>
      </c>
      <c r="F57" s="54">
        <v>873.75278111342072</v>
      </c>
      <c r="G57" s="54">
        <v>873.75278111342072</v>
      </c>
      <c r="H57" s="54">
        <v>149.65856028619825</v>
      </c>
      <c r="I57" s="54">
        <v>53.449485816499376</v>
      </c>
      <c r="J57" s="54">
        <v>10.689897163299875</v>
      </c>
    </row>
    <row r="58" spans="2:10" x14ac:dyDescent="0.25">
      <c r="B58" s="51" t="s">
        <v>124</v>
      </c>
      <c r="C58" s="51" t="s">
        <v>30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</row>
    <row r="59" spans="2:10" x14ac:dyDescent="0.25">
      <c r="B59" s="51" t="s">
        <v>125</v>
      </c>
      <c r="C59" s="51" t="s">
        <v>30</v>
      </c>
      <c r="D59" s="54">
        <v>1133.6277300628456</v>
      </c>
      <c r="E59" s="54">
        <v>289.42727808257274</v>
      </c>
      <c r="F59" s="54">
        <v>566.81386503142278</v>
      </c>
      <c r="G59" s="54">
        <v>566.81386503142278</v>
      </c>
      <c r="H59" s="54">
        <v>202.59909465780092</v>
      </c>
      <c r="I59" s="54">
        <v>72.356819520643185</v>
      </c>
      <c r="J59" s="54">
        <v>14.471363904128637</v>
      </c>
    </row>
    <row r="60" spans="2:10" x14ac:dyDescent="0.25">
      <c r="B60" s="51" t="s">
        <v>126</v>
      </c>
      <c r="C60" s="51" t="s">
        <v>11</v>
      </c>
      <c r="D60" s="54">
        <v>5256.0219989881316</v>
      </c>
      <c r="E60" s="54">
        <v>945.80334589032452</v>
      </c>
      <c r="F60" s="54">
        <v>2628.0109994940658</v>
      </c>
      <c r="G60" s="54">
        <v>2628.0109994940658</v>
      </c>
      <c r="H60" s="54">
        <v>662.06234212322715</v>
      </c>
      <c r="I60" s="54">
        <v>236.45083647258113</v>
      </c>
      <c r="J60" s="54">
        <v>47.29016729451623</v>
      </c>
    </row>
    <row r="61" spans="2:10" x14ac:dyDescent="0.25">
      <c r="B61" s="51" t="s">
        <v>127</v>
      </c>
      <c r="C61" s="51" t="s">
        <v>11</v>
      </c>
      <c r="D61" s="54">
        <v>667.48982950631807</v>
      </c>
      <c r="E61" s="54">
        <v>104.18665891335678</v>
      </c>
      <c r="F61" s="54">
        <v>333.74491475315904</v>
      </c>
      <c r="G61" s="54">
        <v>333.74491475315904</v>
      </c>
      <c r="H61" s="54">
        <v>72.930661239349746</v>
      </c>
      <c r="I61" s="54">
        <v>26.046664728339195</v>
      </c>
      <c r="J61" s="54">
        <v>5.209332945667839</v>
      </c>
    </row>
    <row r="62" spans="2:10" x14ac:dyDescent="0.25">
      <c r="B62" s="51" t="s">
        <v>128</v>
      </c>
      <c r="C62" s="51" t="s">
        <v>30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</row>
    <row r="63" spans="2:10" x14ac:dyDescent="0.25">
      <c r="B63" s="51" t="s">
        <v>129</v>
      </c>
      <c r="C63" s="51" t="s">
        <v>30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</row>
    <row r="64" spans="2:10" x14ac:dyDescent="0.25">
      <c r="B64" s="51" t="s">
        <v>130</v>
      </c>
      <c r="C64" s="51" t="s">
        <v>25</v>
      </c>
      <c r="D64" s="54">
        <v>429.30523062668772</v>
      </c>
      <c r="E64" s="54">
        <v>18.663660405026167</v>
      </c>
      <c r="F64" s="54">
        <v>214.65261531334386</v>
      </c>
      <c r="G64" s="54">
        <v>214.65261531334386</v>
      </c>
      <c r="H64" s="54">
        <v>13.064562283518317</v>
      </c>
      <c r="I64" s="54">
        <v>4.6659151012565419</v>
      </c>
      <c r="J64" s="54">
        <v>0.93318302025130839</v>
      </c>
    </row>
    <row r="65" spans="2:10" x14ac:dyDescent="0.25">
      <c r="B65" s="51" t="s">
        <v>131</v>
      </c>
      <c r="C65" s="51" t="s">
        <v>30</v>
      </c>
      <c r="D65" s="54">
        <v>272.97100936892349</v>
      </c>
      <c r="E65" s="54">
        <v>49.521552600308453</v>
      </c>
      <c r="F65" s="54">
        <v>136.48550468446174</v>
      </c>
      <c r="G65" s="54">
        <v>136.48550468446174</v>
      </c>
      <c r="H65" s="54">
        <v>34.665086820215912</v>
      </c>
      <c r="I65" s="54">
        <v>12.380388150077113</v>
      </c>
      <c r="J65" s="54">
        <v>2.476077630015423</v>
      </c>
    </row>
    <row r="66" spans="2:10" x14ac:dyDescent="0.25">
      <c r="B66" s="51" t="s">
        <v>132</v>
      </c>
      <c r="C66" s="51" t="s">
        <v>30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</row>
    <row r="67" spans="2:10" x14ac:dyDescent="0.25">
      <c r="B67" s="51" t="s">
        <v>133</v>
      </c>
      <c r="C67" s="51" t="s">
        <v>30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</row>
    <row r="68" spans="2:10" x14ac:dyDescent="0.25">
      <c r="B68" s="51" t="s">
        <v>134</v>
      </c>
      <c r="C68" s="51" t="s">
        <v>11</v>
      </c>
      <c r="D68" s="54">
        <v>1390.2286639073959</v>
      </c>
      <c r="E68" s="54">
        <v>85.378691628953561</v>
      </c>
      <c r="F68" s="54">
        <v>695.11433195369796</v>
      </c>
      <c r="G68" s="54">
        <v>695.11433195369796</v>
      </c>
      <c r="H68" s="54">
        <v>59.76508414026749</v>
      </c>
      <c r="I68" s="54">
        <v>21.34467290723839</v>
      </c>
      <c r="J68" s="54">
        <v>4.2689345814476782</v>
      </c>
    </row>
    <row r="69" spans="2:10" x14ac:dyDescent="0.25">
      <c r="B69" s="51" t="s">
        <v>135</v>
      </c>
      <c r="C69" s="51" t="s">
        <v>30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</row>
    <row r="70" spans="2:10" x14ac:dyDescent="0.25">
      <c r="B70" s="51" t="s">
        <v>136</v>
      </c>
      <c r="C70" s="51" t="s">
        <v>30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</row>
    <row r="71" spans="2:10" x14ac:dyDescent="0.25">
      <c r="B71" s="51" t="s">
        <v>137</v>
      </c>
      <c r="C71" s="51" t="s">
        <v>30</v>
      </c>
      <c r="D71" s="54">
        <v>1007.5781485251717</v>
      </c>
      <c r="E71" s="54">
        <v>157.95195863777715</v>
      </c>
      <c r="F71" s="54">
        <v>503.78907426258587</v>
      </c>
      <c r="G71" s="54">
        <v>503.78907426258587</v>
      </c>
      <c r="H71" s="54">
        <v>110.566371046444</v>
      </c>
      <c r="I71" s="54">
        <v>39.487989659444288</v>
      </c>
      <c r="J71" s="54">
        <v>7.8975979318888578</v>
      </c>
    </row>
    <row r="72" spans="2:10" x14ac:dyDescent="0.25">
      <c r="B72" s="51" t="s">
        <v>138</v>
      </c>
      <c r="C72" s="51" t="s">
        <v>30</v>
      </c>
      <c r="D72" s="54">
        <v>662.98805873711535</v>
      </c>
      <c r="E72" s="54">
        <v>143.31697494501049</v>
      </c>
      <c r="F72" s="54">
        <v>331.49402936855768</v>
      </c>
      <c r="G72" s="54">
        <v>331.49402936855768</v>
      </c>
      <c r="H72" s="54">
        <v>100.32188246150733</v>
      </c>
      <c r="I72" s="54">
        <v>35.829243736252621</v>
      </c>
      <c r="J72" s="54">
        <v>7.165848747250525</v>
      </c>
    </row>
    <row r="73" spans="2:10" x14ac:dyDescent="0.25">
      <c r="B73" s="51" t="s">
        <v>139</v>
      </c>
      <c r="C73" s="51" t="s">
        <v>25</v>
      </c>
      <c r="D73" s="54">
        <v>961.33268516881742</v>
      </c>
      <c r="E73" s="54">
        <v>147.1471281571562</v>
      </c>
      <c r="F73" s="54">
        <v>480.66634258440871</v>
      </c>
      <c r="G73" s="54">
        <v>480.66634258440871</v>
      </c>
      <c r="H73" s="54">
        <v>103.00298971000933</v>
      </c>
      <c r="I73" s="54">
        <v>36.786782039289051</v>
      </c>
      <c r="J73" s="54">
        <v>7.3573564078578109</v>
      </c>
    </row>
    <row r="74" spans="2:10" x14ac:dyDescent="0.25">
      <c r="B74" s="51" t="s">
        <v>140</v>
      </c>
      <c r="C74" s="51" t="s">
        <v>30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</row>
    <row r="75" spans="2:10" ht="15.75" thickBot="1" x14ac:dyDescent="0.3">
      <c r="B75" s="12"/>
      <c r="D75" s="53"/>
      <c r="E75" s="53"/>
      <c r="F75" s="53"/>
      <c r="G75" s="53"/>
      <c r="H75" s="53"/>
      <c r="I75" s="53"/>
      <c r="J75" s="53"/>
    </row>
    <row r="76" spans="2:10" ht="45.75" thickBot="1" x14ac:dyDescent="0.3">
      <c r="B76" s="12"/>
      <c r="C76" s="56"/>
      <c r="D76" s="346" t="s">
        <v>225</v>
      </c>
      <c r="E76" s="346" t="s">
        <v>226</v>
      </c>
      <c r="F76" s="297" t="s">
        <v>167</v>
      </c>
      <c r="G76" s="298" t="s">
        <v>168</v>
      </c>
      <c r="H76" s="298" t="s">
        <v>169</v>
      </c>
      <c r="I76" s="298" t="s">
        <v>170</v>
      </c>
      <c r="J76" s="299" t="s">
        <v>171</v>
      </c>
    </row>
    <row r="77" spans="2:10" s="12" customFormat="1" x14ac:dyDescent="0.25">
      <c r="C77" s="300" t="s">
        <v>176</v>
      </c>
      <c r="D77" s="348">
        <v>15470.949126197023</v>
      </c>
      <c r="E77" s="348">
        <v>2254.3757269992157</v>
      </c>
      <c r="F77" s="349">
        <v>7735.4745630985117</v>
      </c>
      <c r="G77" s="350">
        <v>7735.4745630985117</v>
      </c>
      <c r="H77" s="350">
        <v>1578.063008899451</v>
      </c>
      <c r="I77" s="350">
        <v>563.59393174980403</v>
      </c>
      <c r="J77" s="351">
        <v>112.71878634996079</v>
      </c>
    </row>
    <row r="78" spans="2:10" s="12" customFormat="1" x14ac:dyDescent="0.25">
      <c r="C78" s="301" t="s">
        <v>177</v>
      </c>
      <c r="D78" s="352">
        <v>11422.629449019525</v>
      </c>
      <c r="E78" s="352">
        <v>2413.7446044547819</v>
      </c>
      <c r="F78" s="353">
        <v>5711.3147245097625</v>
      </c>
      <c r="G78" s="354">
        <v>5711.3147245097625</v>
      </c>
      <c r="H78" s="354">
        <v>1689.6212231183474</v>
      </c>
      <c r="I78" s="354">
        <v>603.43615111369559</v>
      </c>
      <c r="J78" s="355">
        <v>120.6872302227391</v>
      </c>
    </row>
    <row r="79" spans="2:10" s="12" customFormat="1" x14ac:dyDescent="0.25">
      <c r="C79" s="301" t="s">
        <v>178</v>
      </c>
      <c r="D79" s="352">
        <v>19074.821252887788</v>
      </c>
      <c r="E79" s="352">
        <v>2340.3476866482943</v>
      </c>
      <c r="F79" s="353">
        <v>9537.4106264438942</v>
      </c>
      <c r="G79" s="354">
        <v>9537.4106264438942</v>
      </c>
      <c r="H79" s="354">
        <v>1638.2433806538061</v>
      </c>
      <c r="I79" s="354">
        <v>585.08692166207379</v>
      </c>
      <c r="J79" s="355">
        <v>117.01738433241475</v>
      </c>
    </row>
    <row r="80" spans="2:10" s="12" customFormat="1" ht="15.75" thickBot="1" x14ac:dyDescent="0.3">
      <c r="C80" s="311" t="s">
        <v>179</v>
      </c>
      <c r="D80" s="356">
        <v>21170.600171895665</v>
      </c>
      <c r="E80" s="356">
        <v>2793.8076575733821</v>
      </c>
      <c r="F80" s="357">
        <v>10585.300085947832</v>
      </c>
      <c r="G80" s="358">
        <v>10585.300085947832</v>
      </c>
      <c r="H80" s="358">
        <v>1955.6653603013676</v>
      </c>
      <c r="I80" s="358">
        <v>698.45191439334565</v>
      </c>
      <c r="J80" s="359">
        <v>139.69038287866911</v>
      </c>
    </row>
    <row r="81" spans="3:11" s="12" customFormat="1" ht="16.5" thickTop="1" thickBot="1" x14ac:dyDescent="0.3">
      <c r="C81" s="347" t="s">
        <v>224</v>
      </c>
      <c r="D81" s="360">
        <f>SUM(D77:D80)</f>
        <v>67139</v>
      </c>
      <c r="E81" s="360">
        <f t="shared" ref="E81:J81" si="0">SUM(E77:E80)</f>
        <v>9802.2756756756753</v>
      </c>
      <c r="F81" s="361">
        <f t="shared" si="0"/>
        <v>33569.5</v>
      </c>
      <c r="G81" s="362">
        <f t="shared" si="0"/>
        <v>33569.5</v>
      </c>
      <c r="H81" s="362">
        <f t="shared" si="0"/>
        <v>6861.5929729729723</v>
      </c>
      <c r="I81" s="362">
        <f t="shared" si="0"/>
        <v>2450.5689189189188</v>
      </c>
      <c r="J81" s="363">
        <f t="shared" si="0"/>
        <v>490.11378378378379</v>
      </c>
    </row>
    <row r="82" spans="3:11" s="12" customFormat="1" x14ac:dyDescent="0.25"/>
    <row r="83" spans="3:11" s="12" customFormat="1" x14ac:dyDescent="0.25"/>
    <row r="84" spans="3:11" s="12" customFormat="1" x14ac:dyDescent="0.25">
      <c r="F84" s="53"/>
      <c r="G84" s="53"/>
      <c r="H84" s="53"/>
      <c r="I84" s="53"/>
      <c r="J84" s="53"/>
      <c r="K84" s="53"/>
    </row>
    <row r="85" spans="3:11" s="12" customFormat="1" x14ac:dyDescent="0.25"/>
    <row r="86" spans="3:11" s="12" customFormat="1" x14ac:dyDescent="0.25"/>
    <row r="87" spans="3:11" s="12" customFormat="1" x14ac:dyDescent="0.25"/>
    <row r="88" spans="3:11" s="12" customFormat="1" x14ac:dyDescent="0.25"/>
    <row r="89" spans="3:11" s="12" customFormat="1" x14ac:dyDescent="0.25"/>
    <row r="90" spans="3:11" s="12" customFormat="1" x14ac:dyDescent="0.25"/>
    <row r="91" spans="3:11" s="12" customFormat="1" x14ac:dyDescent="0.25"/>
    <row r="92" spans="3:11" s="12" customFormat="1" x14ac:dyDescent="0.25"/>
    <row r="93" spans="3:11" s="12" customFormat="1" x14ac:dyDescent="0.25"/>
    <row r="94" spans="3:11" s="12" customFormat="1" x14ac:dyDescent="0.25"/>
    <row r="95" spans="3:11" s="12" customFormat="1" x14ac:dyDescent="0.25"/>
    <row r="96" spans="3:11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</sheetData>
  <mergeCells count="1">
    <mergeCell ref="D6:J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B2:O35"/>
  <sheetViews>
    <sheetView workbookViewId="0">
      <selection activeCell="A12" sqref="A12"/>
    </sheetView>
  </sheetViews>
  <sheetFormatPr defaultColWidth="8.85546875" defaultRowHeight="15" x14ac:dyDescent="0.25"/>
  <cols>
    <col min="1" max="1" width="8.85546875" style="1"/>
    <col min="2" max="2" width="36.28515625" style="1" customWidth="1"/>
    <col min="3" max="7" width="18.28515625" style="1" customWidth="1"/>
    <col min="8" max="8" width="17" style="1" customWidth="1"/>
    <col min="9" max="9" width="6.140625" style="176" customWidth="1"/>
    <col min="10" max="14" width="18.28515625" style="1" customWidth="1"/>
    <col min="15" max="15" width="19.28515625" style="1" customWidth="1"/>
    <col min="16" max="16384" width="8.85546875" style="1"/>
  </cols>
  <sheetData>
    <row r="2" spans="2:15" ht="15.75" thickBot="1" x14ac:dyDescent="0.3">
      <c r="B2" s="5" t="s">
        <v>271</v>
      </c>
    </row>
    <row r="3" spans="2:15" ht="15.75" thickBot="1" x14ac:dyDescent="0.3">
      <c r="B3" s="71"/>
      <c r="C3" s="392" t="s">
        <v>229</v>
      </c>
      <c r="D3" s="393"/>
      <c r="E3" s="393"/>
      <c r="F3" s="393"/>
      <c r="G3" s="393"/>
      <c r="H3" s="394"/>
      <c r="I3" s="30"/>
      <c r="J3" s="392" t="s">
        <v>207</v>
      </c>
      <c r="K3" s="393"/>
      <c r="L3" s="393"/>
      <c r="M3" s="393"/>
      <c r="N3" s="393"/>
      <c r="O3" s="394"/>
    </row>
    <row r="4" spans="2:15" ht="15.75" thickBot="1" x14ac:dyDescent="0.3">
      <c r="B4" s="24" t="s">
        <v>208</v>
      </c>
      <c r="C4" s="202" t="s">
        <v>167</v>
      </c>
      <c r="D4" s="203" t="s">
        <v>168</v>
      </c>
      <c r="E4" s="203" t="s">
        <v>169</v>
      </c>
      <c r="F4" s="203" t="s">
        <v>170</v>
      </c>
      <c r="G4" s="204" t="s">
        <v>171</v>
      </c>
      <c r="H4" s="249" t="s">
        <v>228</v>
      </c>
      <c r="I4" s="33"/>
      <c r="J4" s="202" t="s">
        <v>167</v>
      </c>
      <c r="K4" s="203" t="s">
        <v>168</v>
      </c>
      <c r="L4" s="203" t="s">
        <v>169</v>
      </c>
      <c r="M4" s="203" t="s">
        <v>170</v>
      </c>
      <c r="N4" s="204" t="s">
        <v>171</v>
      </c>
      <c r="O4" s="206" t="s">
        <v>228</v>
      </c>
    </row>
    <row r="5" spans="2:15" x14ac:dyDescent="0.25">
      <c r="B5" s="25" t="s">
        <v>100</v>
      </c>
      <c r="C5" s="214">
        <v>1174.8157942437483</v>
      </c>
      <c r="D5" s="215">
        <v>1174.8157942437483</v>
      </c>
      <c r="E5" s="215">
        <v>769.1089567567567</v>
      </c>
      <c r="F5" s="215">
        <v>273.18177027027025</v>
      </c>
      <c r="G5" s="229">
        <v>50.43635405405405</v>
      </c>
      <c r="H5" s="241">
        <f>SUM(C5:G5)</f>
        <v>3442.3586695685776</v>
      </c>
      <c r="I5" s="177"/>
      <c r="J5" s="199">
        <v>7475.7274890824992</v>
      </c>
      <c r="K5" s="200">
        <v>7475.7274890824992</v>
      </c>
      <c r="L5" s="200">
        <v>5088.2929720172915</v>
      </c>
      <c r="M5" s="200">
        <v>1818.0689185776048</v>
      </c>
      <c r="N5" s="201">
        <v>363.91378371552094</v>
      </c>
      <c r="O5" s="205">
        <f>SUM(J5:N5)</f>
        <v>22221.730652475417</v>
      </c>
    </row>
    <row r="6" spans="2:15" x14ac:dyDescent="0.25">
      <c r="B6" s="25" t="s">
        <v>102</v>
      </c>
      <c r="C6" s="182">
        <v>694.02997651546389</v>
      </c>
      <c r="D6" s="70">
        <v>694.02997651546389</v>
      </c>
      <c r="E6" s="70">
        <v>532.90414594594586</v>
      </c>
      <c r="F6" s="70">
        <v>189.39433783783784</v>
      </c>
      <c r="G6" s="172">
        <v>37.278867567567573</v>
      </c>
      <c r="H6" s="242">
        <f t="shared" ref="H6:H9" si="0">SUM(C6:G6)</f>
        <v>2147.6373043822787</v>
      </c>
      <c r="I6" s="177"/>
      <c r="J6" s="189">
        <v>5195.5313435406906</v>
      </c>
      <c r="K6" s="190">
        <v>5195.5313435406906</v>
      </c>
      <c r="L6" s="190">
        <v>4034.7609710186325</v>
      </c>
      <c r="M6" s="190">
        <v>1440.593203935226</v>
      </c>
      <c r="N6" s="191">
        <v>288.01864078704523</v>
      </c>
      <c r="O6" s="186">
        <f t="shared" ref="O6:O9" si="1">SUM(J6:N6)</f>
        <v>16154.435502822285</v>
      </c>
    </row>
    <row r="7" spans="2:15" x14ac:dyDescent="0.25">
      <c r="B7" s="25" t="s">
        <v>104</v>
      </c>
      <c r="C7" s="182">
        <v>1248.0865596142498</v>
      </c>
      <c r="D7" s="70">
        <v>1248.0865596142498</v>
      </c>
      <c r="E7" s="70">
        <v>726.94594594594594</v>
      </c>
      <c r="F7" s="70">
        <v>261.33783783783781</v>
      </c>
      <c r="G7" s="172">
        <v>52.067567567567572</v>
      </c>
      <c r="H7" s="242">
        <f t="shared" si="0"/>
        <v>3536.5244705798509</v>
      </c>
      <c r="I7" s="177"/>
      <c r="J7" s="189">
        <v>8167.7771559067824</v>
      </c>
      <c r="K7" s="190">
        <v>8167.7771559067824</v>
      </c>
      <c r="L7" s="190">
        <v>3457.0811497863624</v>
      </c>
      <c r="M7" s="190">
        <v>1234.6718392094153</v>
      </c>
      <c r="N7" s="191">
        <v>246.43436784188307</v>
      </c>
      <c r="O7" s="186">
        <f t="shared" si="1"/>
        <v>21273.741668651226</v>
      </c>
    </row>
    <row r="8" spans="2:15" ht="15.75" thickBot="1" x14ac:dyDescent="0.3">
      <c r="B8" s="25" t="s">
        <v>106</v>
      </c>
      <c r="C8" s="183">
        <v>1457.7230529598714</v>
      </c>
      <c r="D8" s="131">
        <v>1457.7230529598714</v>
      </c>
      <c r="E8" s="131">
        <v>541.287508108108</v>
      </c>
      <c r="F8" s="131">
        <v>191.4598243243243</v>
      </c>
      <c r="G8" s="173">
        <v>36.091964864864863</v>
      </c>
      <c r="H8" s="243">
        <f t="shared" si="0"/>
        <v>3684.2854032170403</v>
      </c>
      <c r="I8" s="177"/>
      <c r="J8" s="192">
        <v>9445.0440089733638</v>
      </c>
      <c r="K8" s="193">
        <v>9445.0440089733638</v>
      </c>
      <c r="L8" s="193">
        <v>4361.3140612317648</v>
      </c>
      <c r="M8" s="193">
        <v>1557.826450439916</v>
      </c>
      <c r="N8" s="194">
        <v>312.16529008798318</v>
      </c>
      <c r="O8" s="187">
        <f t="shared" si="1"/>
        <v>25121.393819706391</v>
      </c>
    </row>
    <row r="9" spans="2:15" ht="16.5" thickTop="1" thickBot="1" x14ac:dyDescent="0.3">
      <c r="B9" s="213" t="s">
        <v>227</v>
      </c>
      <c r="C9" s="184">
        <v>4574.6553833333328</v>
      </c>
      <c r="D9" s="130">
        <v>4574.6553833333328</v>
      </c>
      <c r="E9" s="130">
        <v>2570.2465567567565</v>
      </c>
      <c r="F9" s="130">
        <v>915.37377027027014</v>
      </c>
      <c r="G9" s="174">
        <v>175.87475405405405</v>
      </c>
      <c r="H9" s="244">
        <f t="shared" si="0"/>
        <v>12810.805847747746</v>
      </c>
      <c r="I9" s="178"/>
      <c r="J9" s="195">
        <v>30284.079997503333</v>
      </c>
      <c r="K9" s="196">
        <v>30284.079997503333</v>
      </c>
      <c r="L9" s="196">
        <v>16941.449154054051</v>
      </c>
      <c r="M9" s="196">
        <v>6051.1604121621622</v>
      </c>
      <c r="N9" s="197">
        <v>1210.5320824324324</v>
      </c>
      <c r="O9" s="188">
        <f t="shared" si="1"/>
        <v>84771.301643655315</v>
      </c>
    </row>
    <row r="10" spans="2:15" ht="15.75" thickBot="1" x14ac:dyDescent="0.3">
      <c r="B10" s="2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76"/>
    </row>
    <row r="11" spans="2:15" ht="15.75" thickBot="1" x14ac:dyDescent="0.3">
      <c r="B11" s="2"/>
      <c r="C11" s="392" t="s">
        <v>229</v>
      </c>
      <c r="D11" s="393"/>
      <c r="E11" s="393"/>
      <c r="F11" s="393"/>
      <c r="G11" s="393"/>
      <c r="H11" s="394"/>
      <c r="I11" s="30"/>
      <c r="J11" s="392" t="s">
        <v>207</v>
      </c>
      <c r="K11" s="393"/>
      <c r="L11" s="393"/>
      <c r="M11" s="393"/>
      <c r="N11" s="393"/>
      <c r="O11" s="394"/>
    </row>
    <row r="12" spans="2:15" ht="15.75" thickBot="1" x14ac:dyDescent="0.3">
      <c r="B12" s="24" t="s">
        <v>209</v>
      </c>
      <c r="C12" s="202" t="s">
        <v>167</v>
      </c>
      <c r="D12" s="203" t="s">
        <v>168</v>
      </c>
      <c r="E12" s="203" t="s">
        <v>169</v>
      </c>
      <c r="F12" s="203" t="s">
        <v>170</v>
      </c>
      <c r="G12" s="204" t="s">
        <v>171</v>
      </c>
      <c r="H12" s="249" t="s">
        <v>228</v>
      </c>
      <c r="I12" s="33"/>
      <c r="J12" s="202" t="s">
        <v>167</v>
      </c>
      <c r="K12" s="203" t="s">
        <v>168</v>
      </c>
      <c r="L12" s="203" t="s">
        <v>169</v>
      </c>
      <c r="M12" s="203" t="s">
        <v>170</v>
      </c>
      <c r="N12" s="204" t="s">
        <v>171</v>
      </c>
      <c r="O12" s="206" t="s">
        <v>228</v>
      </c>
    </row>
    <row r="13" spans="2:15" x14ac:dyDescent="0.25">
      <c r="B13" s="25" t="s">
        <v>100</v>
      </c>
      <c r="C13" s="214">
        <v>0</v>
      </c>
      <c r="D13" s="215">
        <v>0</v>
      </c>
      <c r="E13" s="215">
        <v>0</v>
      </c>
      <c r="F13" s="215">
        <v>0</v>
      </c>
      <c r="G13" s="229">
        <v>0</v>
      </c>
      <c r="H13" s="245">
        <f>SUM(C13:G13)</f>
        <v>0</v>
      </c>
      <c r="I13" s="177"/>
      <c r="J13" s="199">
        <v>4341.7361357712798</v>
      </c>
      <c r="K13" s="200">
        <v>4341.7361357712771</v>
      </c>
      <c r="L13" s="200">
        <v>5088.2929720172915</v>
      </c>
      <c r="M13" s="200">
        <v>1818.0689185776048</v>
      </c>
      <c r="N13" s="201">
        <v>363.91378371552094</v>
      </c>
      <c r="O13" s="208">
        <f>SUM(J13:N13)</f>
        <v>15953.747945852972</v>
      </c>
    </row>
    <row r="14" spans="2:15" x14ac:dyDescent="0.25">
      <c r="B14" s="25" t="s">
        <v>102</v>
      </c>
      <c r="C14" s="182">
        <v>0</v>
      </c>
      <c r="D14" s="70">
        <v>0</v>
      </c>
      <c r="E14" s="70">
        <v>0</v>
      </c>
      <c r="F14" s="70">
        <v>0</v>
      </c>
      <c r="G14" s="172">
        <v>0</v>
      </c>
      <c r="H14" s="246">
        <f t="shared" ref="H14:H17" si="2">SUM(C14:G14)</f>
        <v>0</v>
      </c>
      <c r="I14" s="177"/>
      <c r="J14" s="189">
        <v>3017.4489655656807</v>
      </c>
      <c r="K14" s="190">
        <v>3017.4489655656807</v>
      </c>
      <c r="L14" s="190">
        <v>4034.7609710186325</v>
      </c>
      <c r="M14" s="190">
        <v>1440.593203935226</v>
      </c>
      <c r="N14" s="191">
        <v>288.01864078704523</v>
      </c>
      <c r="O14" s="198">
        <f t="shared" ref="O14:O17" si="3">SUM(J14:N14)</f>
        <v>11798.270746872266</v>
      </c>
    </row>
    <row r="15" spans="2:15" x14ac:dyDescent="0.25">
      <c r="B15" s="25" t="s">
        <v>104</v>
      </c>
      <c r="C15" s="182">
        <v>0</v>
      </c>
      <c r="D15" s="70">
        <v>0</v>
      </c>
      <c r="E15" s="70">
        <v>0</v>
      </c>
      <c r="F15" s="70">
        <v>0</v>
      </c>
      <c r="G15" s="172">
        <v>0</v>
      </c>
      <c r="H15" s="246">
        <f t="shared" si="2"/>
        <v>0</v>
      </c>
      <c r="I15" s="177"/>
      <c r="J15" s="189">
        <v>4743.6631790707424</v>
      </c>
      <c r="K15" s="190">
        <v>4743.6631790707424</v>
      </c>
      <c r="L15" s="190">
        <v>3457.0811497863624</v>
      </c>
      <c r="M15" s="190">
        <v>1234.6718392094153</v>
      </c>
      <c r="N15" s="191">
        <v>246.43436784188307</v>
      </c>
      <c r="O15" s="198">
        <f t="shared" si="3"/>
        <v>14425.513714979146</v>
      </c>
    </row>
    <row r="16" spans="2:15" ht="15.75" thickBot="1" x14ac:dyDescent="0.3">
      <c r="B16" s="25" t="s">
        <v>106</v>
      </c>
      <c r="C16" s="183">
        <v>0</v>
      </c>
      <c r="D16" s="131">
        <v>0</v>
      </c>
      <c r="E16" s="131">
        <v>0</v>
      </c>
      <c r="F16" s="131">
        <v>0</v>
      </c>
      <c r="G16" s="173">
        <v>0</v>
      </c>
      <c r="H16" s="247">
        <f t="shared" si="2"/>
        <v>0</v>
      </c>
      <c r="I16" s="177"/>
      <c r="J16" s="192">
        <v>5485.471338755634</v>
      </c>
      <c r="K16" s="193">
        <v>5485.471338755634</v>
      </c>
      <c r="L16" s="193">
        <v>4361.3140612317648</v>
      </c>
      <c r="M16" s="193">
        <v>1557.826450439916</v>
      </c>
      <c r="N16" s="194">
        <v>312.16529008798318</v>
      </c>
      <c r="O16" s="207">
        <f t="shared" si="3"/>
        <v>17202.248479270929</v>
      </c>
    </row>
    <row r="17" spans="2:15" ht="16.5" thickTop="1" thickBot="1" x14ac:dyDescent="0.3">
      <c r="B17" s="213" t="s">
        <v>227</v>
      </c>
      <c r="C17" s="184">
        <v>0</v>
      </c>
      <c r="D17" s="130">
        <v>0</v>
      </c>
      <c r="E17" s="130">
        <v>0</v>
      </c>
      <c r="F17" s="130">
        <v>0</v>
      </c>
      <c r="G17" s="174">
        <v>0</v>
      </c>
      <c r="H17" s="248">
        <f t="shared" si="2"/>
        <v>0</v>
      </c>
      <c r="I17" s="178"/>
      <c r="J17" s="195">
        <v>17588.319619163332</v>
      </c>
      <c r="K17" s="196">
        <v>17588.319619163332</v>
      </c>
      <c r="L17" s="196">
        <v>16941.449154054051</v>
      </c>
      <c r="M17" s="196">
        <v>6051.1604121621622</v>
      </c>
      <c r="N17" s="197">
        <v>1210.5320824324324</v>
      </c>
      <c r="O17" s="209">
        <f t="shared" si="3"/>
        <v>59379.780886975306</v>
      </c>
    </row>
    <row r="20" spans="2:15" ht="15.75" thickBot="1" x14ac:dyDescent="0.3"/>
    <row r="21" spans="2:15" ht="15.75" thickBot="1" x14ac:dyDescent="0.3">
      <c r="B21" s="31" t="s">
        <v>146</v>
      </c>
      <c r="C21" s="392" t="s">
        <v>229</v>
      </c>
      <c r="D21" s="393"/>
      <c r="E21" s="393"/>
      <c r="F21" s="393"/>
      <c r="G21" s="393"/>
      <c r="H21" s="394"/>
      <c r="I21" s="30"/>
      <c r="J21" s="392" t="s">
        <v>207</v>
      </c>
      <c r="K21" s="393"/>
      <c r="L21" s="393"/>
      <c r="M21" s="393"/>
      <c r="N21" s="393"/>
      <c r="O21" s="394"/>
    </row>
    <row r="22" spans="2:15" ht="15.75" thickBot="1" x14ac:dyDescent="0.3">
      <c r="B22" s="219" t="s">
        <v>210</v>
      </c>
      <c r="C22" s="218" t="s">
        <v>167</v>
      </c>
      <c r="D22" s="203" t="s">
        <v>168</v>
      </c>
      <c r="E22" s="203" t="s">
        <v>169</v>
      </c>
      <c r="F22" s="203" t="s">
        <v>170</v>
      </c>
      <c r="G22" s="204" t="s">
        <v>171</v>
      </c>
      <c r="H22" s="249" t="s">
        <v>228</v>
      </c>
      <c r="I22" s="33"/>
      <c r="J22" s="202" t="s">
        <v>167</v>
      </c>
      <c r="K22" s="203" t="s">
        <v>168</v>
      </c>
      <c r="L22" s="203" t="s">
        <v>169</v>
      </c>
      <c r="M22" s="203" t="s">
        <v>170</v>
      </c>
      <c r="N22" s="211" t="s">
        <v>171</v>
      </c>
      <c r="O22" s="206" t="s">
        <v>228</v>
      </c>
    </row>
    <row r="23" spans="2:15" x14ac:dyDescent="0.25">
      <c r="B23" s="220" t="s">
        <v>100</v>
      </c>
      <c r="C23" s="210">
        <v>154600</v>
      </c>
      <c r="D23" s="210">
        <v>214600</v>
      </c>
      <c r="E23" s="210">
        <v>370700</v>
      </c>
      <c r="F23" s="210">
        <v>377900</v>
      </c>
      <c r="G23" s="250">
        <v>441700</v>
      </c>
      <c r="H23" s="240">
        <f>SUM(C23:G23)</f>
        <v>1559500</v>
      </c>
      <c r="I23" s="179"/>
      <c r="J23" s="216">
        <v>135200</v>
      </c>
      <c r="K23" s="217">
        <v>183200</v>
      </c>
      <c r="L23" s="217">
        <v>256900</v>
      </c>
      <c r="M23" s="217">
        <v>305900</v>
      </c>
      <c r="N23" s="225">
        <v>351600</v>
      </c>
      <c r="O23" s="233">
        <f>SUM(J23:N23)</f>
        <v>1232800</v>
      </c>
    </row>
    <row r="24" spans="2:15" x14ac:dyDescent="0.25">
      <c r="B24" s="220" t="s">
        <v>147</v>
      </c>
      <c r="C24" s="210">
        <v>159600</v>
      </c>
      <c r="D24" s="210">
        <v>214300</v>
      </c>
      <c r="E24" s="210">
        <v>291400</v>
      </c>
      <c r="F24" s="210">
        <v>392000</v>
      </c>
      <c r="G24" s="250">
        <v>481600</v>
      </c>
      <c r="H24" s="240">
        <f t="shared" ref="H24:H26" si="4">SUM(C24:G24)</f>
        <v>1538900</v>
      </c>
      <c r="I24" s="179"/>
      <c r="J24" s="185">
        <v>152700</v>
      </c>
      <c r="K24" s="72">
        <v>207300</v>
      </c>
      <c r="L24" s="72">
        <v>286200</v>
      </c>
      <c r="M24" s="72">
        <v>358400</v>
      </c>
      <c r="N24" s="175">
        <v>433800</v>
      </c>
      <c r="O24" s="234">
        <f t="shared" ref="O24:O26" si="5">SUM(J24:N24)</f>
        <v>1438400</v>
      </c>
    </row>
    <row r="25" spans="2:15" x14ac:dyDescent="0.25">
      <c r="B25" s="220" t="s">
        <v>102</v>
      </c>
      <c r="C25" s="210">
        <v>167500</v>
      </c>
      <c r="D25" s="210">
        <v>222800</v>
      </c>
      <c r="E25" s="210">
        <v>305400</v>
      </c>
      <c r="F25" s="210">
        <v>352700</v>
      </c>
      <c r="G25" s="250">
        <v>433700</v>
      </c>
      <c r="H25" s="240">
        <f t="shared" si="4"/>
        <v>1482100</v>
      </c>
      <c r="I25" s="179"/>
      <c r="J25" s="185">
        <v>147500</v>
      </c>
      <c r="K25" s="72">
        <v>200100</v>
      </c>
      <c r="L25" s="72">
        <v>267500</v>
      </c>
      <c r="M25" s="72">
        <v>325600</v>
      </c>
      <c r="N25" s="175">
        <v>393800</v>
      </c>
      <c r="O25" s="234">
        <f t="shared" si="5"/>
        <v>1334500</v>
      </c>
    </row>
    <row r="26" spans="2:15" ht="15.75" thickBot="1" x14ac:dyDescent="0.3">
      <c r="B26" s="220" t="s">
        <v>106</v>
      </c>
      <c r="C26" s="222">
        <v>223500</v>
      </c>
      <c r="D26" s="222">
        <v>272400</v>
      </c>
      <c r="E26" s="222">
        <v>418500</v>
      </c>
      <c r="F26" s="222">
        <v>503700</v>
      </c>
      <c r="G26" s="251">
        <v>623800</v>
      </c>
      <c r="H26" s="238">
        <f t="shared" si="4"/>
        <v>2041900</v>
      </c>
      <c r="I26" s="179"/>
      <c r="J26" s="222">
        <v>201700</v>
      </c>
      <c r="K26" s="223">
        <v>246200</v>
      </c>
      <c r="L26" s="223">
        <v>348500</v>
      </c>
      <c r="M26" s="223">
        <v>442800</v>
      </c>
      <c r="N26" s="226">
        <v>522000</v>
      </c>
      <c r="O26" s="235">
        <f t="shared" si="5"/>
        <v>1761200</v>
      </c>
    </row>
    <row r="27" spans="2:15" ht="16.5" thickTop="1" thickBot="1" x14ac:dyDescent="0.3">
      <c r="B27" s="221"/>
      <c r="C27" s="224">
        <f>SUM(C23:C26)</f>
        <v>705200</v>
      </c>
      <c r="D27" s="224">
        <f t="shared" ref="D27:H27" si="6">SUM(D23:D26)</f>
        <v>924100</v>
      </c>
      <c r="E27" s="224">
        <f t="shared" si="6"/>
        <v>1386000</v>
      </c>
      <c r="F27" s="224">
        <f t="shared" si="6"/>
        <v>1626300</v>
      </c>
      <c r="G27" s="252">
        <f t="shared" si="6"/>
        <v>1980800</v>
      </c>
      <c r="H27" s="239">
        <f t="shared" si="6"/>
        <v>6622400</v>
      </c>
      <c r="I27" s="179"/>
      <c r="J27" s="224">
        <f>SUM(J23:J26)</f>
        <v>637100</v>
      </c>
      <c r="K27" s="224">
        <f t="shared" ref="K27:O27" si="7">SUM(K23:K26)</f>
        <v>836800</v>
      </c>
      <c r="L27" s="224">
        <f t="shared" si="7"/>
        <v>1159100</v>
      </c>
      <c r="M27" s="224">
        <f t="shared" si="7"/>
        <v>1432700</v>
      </c>
      <c r="N27" s="224">
        <f t="shared" si="7"/>
        <v>1701200</v>
      </c>
      <c r="O27" s="224">
        <f t="shared" si="7"/>
        <v>5766900</v>
      </c>
    </row>
    <row r="28" spans="2:15" ht="15.75" thickBo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5" ht="15.75" thickBot="1" x14ac:dyDescent="0.3">
      <c r="B29" s="32"/>
      <c r="C29" s="392" t="s">
        <v>229</v>
      </c>
      <c r="D29" s="393"/>
      <c r="E29" s="393"/>
      <c r="F29" s="393"/>
      <c r="G29" s="393"/>
      <c r="H29" s="394"/>
      <c r="I29" s="30"/>
      <c r="J29" s="392" t="s">
        <v>207</v>
      </c>
      <c r="K29" s="393"/>
      <c r="L29" s="393"/>
      <c r="M29" s="393"/>
      <c r="N29" s="393"/>
      <c r="O29" s="394"/>
    </row>
    <row r="30" spans="2:15" ht="15.75" thickBot="1" x14ac:dyDescent="0.3">
      <c r="B30" s="34" t="s">
        <v>148</v>
      </c>
      <c r="C30" s="202" t="s">
        <v>167</v>
      </c>
      <c r="D30" s="203" t="s">
        <v>168</v>
      </c>
      <c r="E30" s="203" t="s">
        <v>169</v>
      </c>
      <c r="F30" s="203" t="s">
        <v>170</v>
      </c>
      <c r="G30" s="204" t="s">
        <v>171</v>
      </c>
      <c r="H30" s="249" t="s">
        <v>228</v>
      </c>
      <c r="I30" s="33"/>
      <c r="J30" s="230" t="s">
        <v>167</v>
      </c>
      <c r="K30" s="231" t="s">
        <v>168</v>
      </c>
      <c r="L30" s="231" t="s">
        <v>169</v>
      </c>
      <c r="M30" s="231" t="s">
        <v>170</v>
      </c>
      <c r="N30" s="232" t="s">
        <v>171</v>
      </c>
      <c r="O30" s="212" t="s">
        <v>228</v>
      </c>
    </row>
    <row r="31" spans="2:15" x14ac:dyDescent="0.25">
      <c r="B31" s="25" t="s">
        <v>100</v>
      </c>
      <c r="C31" s="216">
        <v>181626521.7900835</v>
      </c>
      <c r="D31" s="216">
        <v>252115469.44470838</v>
      </c>
      <c r="E31" s="216">
        <v>285108690.26972973</v>
      </c>
      <c r="F31" s="216">
        <v>103235390.98513512</v>
      </c>
      <c r="G31" s="253">
        <v>22277737.585675675</v>
      </c>
      <c r="H31" s="236">
        <f>SUM(C31:G31)</f>
        <v>844363810.0753324</v>
      </c>
      <c r="I31" s="180"/>
      <c r="J31" s="216">
        <v>1597721082.0802305</v>
      </c>
      <c r="K31" s="217">
        <v>2164959336.0732117</v>
      </c>
      <c r="L31" s="217">
        <v>2614364929.0224843</v>
      </c>
      <c r="M31" s="217">
        <v>1112294564.3857787</v>
      </c>
      <c r="N31" s="225">
        <v>255904172.70875433</v>
      </c>
      <c r="O31" s="236">
        <f>SUM(J31:N31)</f>
        <v>7745244084.2704592</v>
      </c>
    </row>
    <row r="32" spans="2:15" x14ac:dyDescent="0.25">
      <c r="B32" s="25" t="s">
        <v>102</v>
      </c>
      <c r="C32" s="210">
        <v>116250021.06634021</v>
      </c>
      <c r="D32" s="210">
        <v>154629878.76764536</v>
      </c>
      <c r="E32" s="210">
        <v>162748926.17189187</v>
      </c>
      <c r="F32" s="210">
        <v>66799382.955405407</v>
      </c>
      <c r="G32" s="250">
        <v>16167844.864054056</v>
      </c>
      <c r="H32" s="240">
        <f t="shared" ref="H32:H35" si="8">SUM(C32:G32)</f>
        <v>516596053.82533693</v>
      </c>
      <c r="I32" s="180"/>
      <c r="J32" s="185">
        <v>1211414595.5931897</v>
      </c>
      <c r="K32" s="72">
        <v>1643417359.852185</v>
      </c>
      <c r="L32" s="72">
        <v>2158597119.4949684</v>
      </c>
      <c r="M32" s="72">
        <v>938114294.40261924</v>
      </c>
      <c r="N32" s="175">
        <v>226843481.48387682</v>
      </c>
      <c r="O32" s="237">
        <f t="shared" ref="O32:O35" si="9">SUM(J32:N32)</f>
        <v>6178386850.8268394</v>
      </c>
    </row>
    <row r="33" spans="2:15" x14ac:dyDescent="0.25">
      <c r="B33" s="25" t="s">
        <v>104</v>
      </c>
      <c r="C33" s="210">
        <v>199194614.91443428</v>
      </c>
      <c r="D33" s="210">
        <v>267464949.72533375</v>
      </c>
      <c r="E33" s="210">
        <v>211832048.64864865</v>
      </c>
      <c r="F33" s="210">
        <v>102444432.43243243</v>
      </c>
      <c r="G33" s="250">
        <v>25075740.540540542</v>
      </c>
      <c r="H33" s="240">
        <f t="shared" si="8"/>
        <v>806011786.26138961</v>
      </c>
      <c r="I33" s="180"/>
      <c r="J33" s="185">
        <v>1971576939.151068</v>
      </c>
      <c r="K33" s="72">
        <v>2676541581.4408407</v>
      </c>
      <c r="L33" s="72">
        <v>1978833250.1377139</v>
      </c>
      <c r="M33" s="72">
        <v>885012774.3453089</v>
      </c>
      <c r="N33" s="175">
        <v>213806457.53961775</v>
      </c>
      <c r="O33" s="237">
        <f>SUM(J33:N33)</f>
        <v>7725771002.6145487</v>
      </c>
    </row>
    <row r="34" spans="2:15" ht="15.75" thickBot="1" x14ac:dyDescent="0.3">
      <c r="B34" s="25" t="s">
        <v>106</v>
      </c>
      <c r="C34" s="222">
        <v>325801102.33653128</v>
      </c>
      <c r="D34" s="222">
        <v>397083759.62626898</v>
      </c>
      <c r="E34" s="222">
        <v>226528822.14324319</v>
      </c>
      <c r="F34" s="222">
        <v>96438313.512162149</v>
      </c>
      <c r="G34" s="251">
        <v>22514167.682702702</v>
      </c>
      <c r="H34" s="238">
        <f t="shared" si="8"/>
        <v>1068366165.3009082</v>
      </c>
      <c r="I34" s="180"/>
      <c r="J34" s="222">
        <v>3011484945.6369386</v>
      </c>
      <c r="K34" s="223">
        <v>3675892878.6108789</v>
      </c>
      <c r="L34" s="223">
        <v>3039835900.6785402</v>
      </c>
      <c r="M34" s="223">
        <v>1379611104.5095897</v>
      </c>
      <c r="N34" s="226">
        <v>325900562.85185444</v>
      </c>
      <c r="O34" s="238">
        <f>SUM(J34:N34)</f>
        <v>11432725392.287802</v>
      </c>
    </row>
    <row r="35" spans="2:15" ht="16.5" thickTop="1" thickBot="1" x14ac:dyDescent="0.3">
      <c r="B35" s="26" t="s">
        <v>224</v>
      </c>
      <c r="C35" s="224">
        <v>822872260.10738933</v>
      </c>
      <c r="D35" s="224">
        <v>1071294057.5639564</v>
      </c>
      <c r="E35" s="224">
        <v>886218487.23351347</v>
      </c>
      <c r="F35" s="224">
        <v>368917519.88513511</v>
      </c>
      <c r="G35" s="252">
        <v>86035490.672972977</v>
      </c>
      <c r="H35" s="239">
        <f t="shared" si="8"/>
        <v>3235337815.4629674</v>
      </c>
      <c r="I35" s="181"/>
      <c r="J35" s="224">
        <v>7792197562.4614258</v>
      </c>
      <c r="K35" s="227">
        <v>10160811155.977116</v>
      </c>
      <c r="L35" s="227">
        <v>9791631199.3337059</v>
      </c>
      <c r="M35" s="227">
        <v>4315032737.6432962</v>
      </c>
      <c r="N35" s="228">
        <v>1022454674.5841033</v>
      </c>
      <c r="O35" s="239">
        <f t="shared" si="9"/>
        <v>33082127329.999645</v>
      </c>
    </row>
  </sheetData>
  <mergeCells count="8">
    <mergeCell ref="C3:H3"/>
    <mergeCell ref="J3:O3"/>
    <mergeCell ref="J11:O11"/>
    <mergeCell ref="J21:O21"/>
    <mergeCell ref="J29:O29"/>
    <mergeCell ref="C11:H11"/>
    <mergeCell ref="C21:H21"/>
    <mergeCell ref="C29:H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B2:O29"/>
  <sheetViews>
    <sheetView workbookViewId="0">
      <selection activeCell="K27" sqref="K27"/>
    </sheetView>
  </sheetViews>
  <sheetFormatPr defaultColWidth="8.85546875" defaultRowHeight="15" x14ac:dyDescent="0.25"/>
  <cols>
    <col min="1" max="1" width="8.85546875" style="22"/>
    <col min="2" max="2" width="15.28515625" style="22" customWidth="1"/>
    <col min="3" max="6" width="14.7109375" style="22" bestFit="1" customWidth="1"/>
    <col min="7" max="7" width="13.7109375" style="22" bestFit="1" customWidth="1"/>
    <col min="8" max="8" width="14.42578125" style="22" customWidth="1"/>
    <col min="9" max="9" width="3.140625" style="22" customWidth="1"/>
    <col min="10" max="13" width="15.7109375" style="22" bestFit="1" customWidth="1"/>
    <col min="14" max="14" width="14.7109375" style="22" bestFit="1" customWidth="1"/>
    <col min="15" max="15" width="16.28515625" style="22" customWidth="1"/>
    <col min="16" max="16384" width="8.85546875" style="22"/>
  </cols>
  <sheetData>
    <row r="2" spans="2:15" x14ac:dyDescent="0.25">
      <c r="B2" s="5" t="s">
        <v>213</v>
      </c>
    </row>
    <row r="3" spans="2:15" x14ac:dyDescent="0.25">
      <c r="B3" s="22" t="s">
        <v>214</v>
      </c>
    </row>
    <row r="4" spans="2:15" x14ac:dyDescent="0.25">
      <c r="B4" s="35" t="s">
        <v>211</v>
      </c>
    </row>
    <row r="6" spans="2:15" ht="15.75" thickBot="1" x14ac:dyDescent="0.3">
      <c r="B6" s="84" t="s">
        <v>149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5" ht="15.75" thickBot="1" x14ac:dyDescent="0.3">
      <c r="B7" s="44"/>
      <c r="C7" s="392" t="s">
        <v>229</v>
      </c>
      <c r="D7" s="393"/>
      <c r="E7" s="393"/>
      <c r="F7" s="393"/>
      <c r="G7" s="393"/>
      <c r="H7" s="394"/>
      <c r="I7" s="30"/>
      <c r="J7" s="392" t="s">
        <v>207</v>
      </c>
      <c r="K7" s="393"/>
      <c r="L7" s="393"/>
      <c r="M7" s="393"/>
      <c r="N7" s="393"/>
      <c r="O7" s="394"/>
    </row>
    <row r="8" spans="2:15" x14ac:dyDescent="0.25">
      <c r="B8" s="79"/>
      <c r="C8" s="163" t="s">
        <v>167</v>
      </c>
      <c r="D8" s="164" t="s">
        <v>168</v>
      </c>
      <c r="E8" s="164" t="s">
        <v>169</v>
      </c>
      <c r="F8" s="164" t="s">
        <v>170</v>
      </c>
      <c r="G8" s="165" t="s">
        <v>171</v>
      </c>
      <c r="H8" s="166" t="s">
        <v>228</v>
      </c>
      <c r="I8" s="150"/>
      <c r="J8" s="156" t="s">
        <v>167</v>
      </c>
      <c r="K8" s="81" t="s">
        <v>168</v>
      </c>
      <c r="L8" s="81" t="s">
        <v>169</v>
      </c>
      <c r="M8" s="81" t="s">
        <v>170</v>
      </c>
      <c r="N8" s="153" t="s">
        <v>171</v>
      </c>
      <c r="O8" s="169" t="s">
        <v>228</v>
      </c>
    </row>
    <row r="9" spans="2:15" x14ac:dyDescent="0.25">
      <c r="B9" s="80" t="s">
        <v>100</v>
      </c>
      <c r="C9" s="75">
        <v>6647395.7833091523</v>
      </c>
      <c r="D9" s="73">
        <v>7953656.3156277211</v>
      </c>
      <c r="E9" s="73">
        <v>7193701.6235718913</v>
      </c>
      <c r="F9" s="73">
        <v>3097797.0561621622</v>
      </c>
      <c r="G9" s="147">
        <v>686008.79865945945</v>
      </c>
      <c r="H9" s="158">
        <f>SUM(C9:G9)</f>
        <v>25578559.577330388</v>
      </c>
      <c r="I9" s="151"/>
      <c r="J9" s="75">
        <v>72180408.396836966</v>
      </c>
      <c r="K9" s="73">
        <v>83691379.649996981</v>
      </c>
      <c r="L9" s="73">
        <v>88305013.093729615</v>
      </c>
      <c r="M9" s="73">
        <v>41607653.613300674</v>
      </c>
      <c r="N9" s="147">
        <v>9858978.8818356749</v>
      </c>
      <c r="O9" s="160">
        <f>SUM(J9:N9)</f>
        <v>295643433.63569993</v>
      </c>
    </row>
    <row r="10" spans="2:15" x14ac:dyDescent="0.25">
      <c r="B10" s="80" t="s">
        <v>102</v>
      </c>
      <c r="C10" s="75">
        <v>4831841.9911086522</v>
      </c>
      <c r="D10" s="73">
        <v>5889293.9171477007</v>
      </c>
      <c r="E10" s="73">
        <v>6134378.9196086479</v>
      </c>
      <c r="F10" s="73">
        <v>2534579.1344054053</v>
      </c>
      <c r="G10" s="147">
        <v>599779.1758227027</v>
      </c>
      <c r="H10" s="158">
        <f t="shared" ref="H10:H13" si="0">SUM(C10:G10)</f>
        <v>19989873.138093106</v>
      </c>
      <c r="I10" s="151"/>
      <c r="J10" s="75">
        <v>63099970.331927262</v>
      </c>
      <c r="K10" s="73">
        <v>69781114.476315871</v>
      </c>
      <c r="L10" s="73">
        <v>84998890.478079319</v>
      </c>
      <c r="M10" s="73">
        <v>39056755.636546977</v>
      </c>
      <c r="N10" s="147">
        <v>9411340.2729552872</v>
      </c>
      <c r="O10" s="160">
        <f t="shared" ref="O10:O13" si="1">SUM(J10:N10)</f>
        <v>266348071.19582471</v>
      </c>
    </row>
    <row r="11" spans="2:15" x14ac:dyDescent="0.25">
      <c r="B11" s="80" t="s">
        <v>104</v>
      </c>
      <c r="C11" s="75">
        <v>9200552.7298616972</v>
      </c>
      <c r="D11" s="73">
        <v>10620289.725820942</v>
      </c>
      <c r="E11" s="73">
        <v>8598622.1306659449</v>
      </c>
      <c r="F11" s="73">
        <v>3578622.6423405404</v>
      </c>
      <c r="G11" s="147">
        <v>862718.57209621614</v>
      </c>
      <c r="H11" s="158">
        <f t="shared" si="0"/>
        <v>32860805.800785344</v>
      </c>
      <c r="I11" s="151"/>
      <c r="J11" s="75">
        <v>101483982.56075116</v>
      </c>
      <c r="K11" s="73">
        <v>110182778.87094989</v>
      </c>
      <c r="L11" s="73">
        <v>75067590.555883244</v>
      </c>
      <c r="M11" s="73">
        <v>33945361.139294855</v>
      </c>
      <c r="N11" s="147">
        <v>8221605.3076945487</v>
      </c>
      <c r="O11" s="160">
        <f t="shared" si="1"/>
        <v>328901318.43457371</v>
      </c>
    </row>
    <row r="12" spans="2:15" ht="15.75" thickBot="1" x14ac:dyDescent="0.3">
      <c r="B12" s="80" t="s">
        <v>106</v>
      </c>
      <c r="C12" s="144">
        <v>11454550.92373107</v>
      </c>
      <c r="D12" s="141">
        <v>14286378.0304619</v>
      </c>
      <c r="E12" s="141">
        <v>7970081.260263782</v>
      </c>
      <c r="F12" s="141">
        <v>3134592.6807243237</v>
      </c>
      <c r="G12" s="148">
        <v>725842.90196108096</v>
      </c>
      <c r="H12" s="168">
        <f t="shared" si="0"/>
        <v>37571445.797142155</v>
      </c>
      <c r="I12" s="151"/>
      <c r="J12" s="144">
        <v>126736945.0226507</v>
      </c>
      <c r="K12" s="141">
        <v>149477861.90415853</v>
      </c>
      <c r="L12" s="141">
        <v>110436579.70785204</v>
      </c>
      <c r="M12" s="141">
        <v>51955513.105863079</v>
      </c>
      <c r="N12" s="148">
        <v>12451134.577782892</v>
      </c>
      <c r="O12" s="161">
        <f t="shared" si="1"/>
        <v>451058034.31830728</v>
      </c>
    </row>
    <row r="13" spans="2:15" ht="16.5" thickTop="1" thickBot="1" x14ac:dyDescent="0.3">
      <c r="B13" s="171" t="s">
        <v>227</v>
      </c>
      <c r="C13" s="157">
        <v>32134341.428010572</v>
      </c>
      <c r="D13" s="140">
        <v>38749617.989058264</v>
      </c>
      <c r="E13" s="140">
        <v>29896783.934110265</v>
      </c>
      <c r="F13" s="140">
        <v>12345591.513632432</v>
      </c>
      <c r="G13" s="154">
        <v>2874349.4485394591</v>
      </c>
      <c r="H13" s="167">
        <f t="shared" si="0"/>
        <v>116000684.31335101</v>
      </c>
      <c r="I13" s="155"/>
      <c r="J13" s="157">
        <v>363501306.31216609</v>
      </c>
      <c r="K13" s="140">
        <v>413133134.90142131</v>
      </c>
      <c r="L13" s="140">
        <v>358808073.83554423</v>
      </c>
      <c r="M13" s="140">
        <v>166565283.49500561</v>
      </c>
      <c r="N13" s="154">
        <v>39943059.040268399</v>
      </c>
      <c r="O13" s="162">
        <f t="shared" si="1"/>
        <v>1341950857.5844057</v>
      </c>
    </row>
    <row r="17" spans="2:14" x14ac:dyDescent="0.25">
      <c r="B17" s="85" t="s">
        <v>212</v>
      </c>
    </row>
    <row r="18" spans="2:14" ht="15.75" thickBot="1" x14ac:dyDescent="0.3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2:14" ht="15.75" thickBot="1" x14ac:dyDescent="0.3">
      <c r="B19" s="44"/>
      <c r="C19" s="82" t="s">
        <v>167</v>
      </c>
      <c r="D19" s="83" t="s">
        <v>168</v>
      </c>
      <c r="E19" s="83" t="s">
        <v>169</v>
      </c>
      <c r="F19" s="83" t="s">
        <v>170</v>
      </c>
      <c r="G19" s="145" t="s">
        <v>171</v>
      </c>
      <c r="H19" s="170" t="s">
        <v>228</v>
      </c>
      <c r="I19" s="150"/>
      <c r="K19" s="44"/>
      <c r="L19" s="44"/>
      <c r="M19" s="44"/>
      <c r="N19" s="44"/>
    </row>
    <row r="20" spans="2:14" x14ac:dyDescent="0.25">
      <c r="B20" s="79" t="s">
        <v>100</v>
      </c>
      <c r="C20" s="76">
        <v>14837552.118641447</v>
      </c>
      <c r="D20" s="77">
        <v>15841482.736441534</v>
      </c>
      <c r="E20" s="77">
        <v>12537847.982620964</v>
      </c>
      <c r="F20" s="77">
        <v>5732909.4221764524</v>
      </c>
      <c r="G20" s="146">
        <v>1319458.8184439091</v>
      </c>
      <c r="H20" s="159">
        <f>SUM(C20:G20)</f>
        <v>50269251.078324303</v>
      </c>
      <c r="I20" s="151"/>
      <c r="K20" s="44"/>
      <c r="L20" s="44"/>
      <c r="M20" s="44"/>
      <c r="N20" s="44"/>
    </row>
    <row r="21" spans="2:14" x14ac:dyDescent="0.25">
      <c r="B21" s="80" t="s">
        <v>102</v>
      </c>
      <c r="C21" s="75">
        <v>12675808.351090858</v>
      </c>
      <c r="D21" s="73">
        <v>13582800.794379506</v>
      </c>
      <c r="E21" s="73">
        <v>12493706.011177365</v>
      </c>
      <c r="F21" s="73">
        <v>5723293.7560506724</v>
      </c>
      <c r="G21" s="147">
        <v>1336484.8130749264</v>
      </c>
      <c r="H21" s="160">
        <f>SUM(C21:G21)</f>
        <v>45812093.725773327</v>
      </c>
      <c r="I21" s="151"/>
      <c r="K21" s="44"/>
      <c r="L21" s="44"/>
      <c r="M21" s="44"/>
      <c r="N21" s="44"/>
    </row>
    <row r="22" spans="2:14" x14ac:dyDescent="0.25">
      <c r="B22" s="80" t="s">
        <v>104</v>
      </c>
      <c r="C22" s="75">
        <v>19928247.56009502</v>
      </c>
      <c r="D22" s="73">
        <v>21126630.214797691</v>
      </c>
      <c r="E22" s="73">
        <v>11336811.598936496</v>
      </c>
      <c r="F22" s="73">
        <v>5209785.6998771932</v>
      </c>
      <c r="G22" s="147">
        <v>1221876.9677892127</v>
      </c>
      <c r="H22" s="160">
        <f>SUM(C22:G22)</f>
        <v>58823352.041495614</v>
      </c>
      <c r="I22" s="151"/>
      <c r="K22" s="44"/>
      <c r="L22" s="44"/>
      <c r="M22" s="44"/>
      <c r="N22" s="44"/>
    </row>
    <row r="23" spans="2:14" ht="15.75" thickBot="1" x14ac:dyDescent="0.3">
      <c r="B23" s="80" t="s">
        <v>106</v>
      </c>
      <c r="C23" s="144">
        <v>21606310.834825691</v>
      </c>
      <c r="D23" s="141">
        <v>23265513.749523532</v>
      </c>
      <c r="E23" s="141">
        <v>12662528.471501378</v>
      </c>
      <c r="F23" s="141">
        <v>5810333.8746419139</v>
      </c>
      <c r="G23" s="148">
        <v>1343291.5518540354</v>
      </c>
      <c r="H23" s="161">
        <f>SUM(C23:G23)</f>
        <v>64687978.482346557</v>
      </c>
      <c r="I23" s="151"/>
      <c r="K23" s="44"/>
      <c r="L23" s="44"/>
      <c r="M23" s="44"/>
      <c r="N23" s="44"/>
    </row>
    <row r="24" spans="2:14" ht="16.5" thickTop="1" thickBot="1" x14ac:dyDescent="0.3">
      <c r="B24" s="171" t="s">
        <v>227</v>
      </c>
      <c r="C24" s="142">
        <f>SUM(C20:C23)</f>
        <v>69047918.864653021</v>
      </c>
      <c r="D24" s="143">
        <f t="shared" ref="D24:G24" si="2">SUM(D20:D23)</f>
        <v>73816427.495142266</v>
      </c>
      <c r="E24" s="143">
        <f t="shared" si="2"/>
        <v>49030894.064236209</v>
      </c>
      <c r="F24" s="143">
        <f t="shared" si="2"/>
        <v>22476322.752746232</v>
      </c>
      <c r="G24" s="149">
        <f t="shared" si="2"/>
        <v>5221112.1511620833</v>
      </c>
      <c r="H24" s="162">
        <f>SUM(C24:G24)</f>
        <v>219592675.32793981</v>
      </c>
      <c r="I24" s="152"/>
      <c r="K24" s="44"/>
      <c r="L24" s="44"/>
      <c r="M24" s="44"/>
      <c r="N24" s="44"/>
    </row>
    <row r="25" spans="2:14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4" x14ac:dyDescent="0.25"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</row>
    <row r="27" spans="2:14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2:14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</sheetData>
  <mergeCells count="3">
    <mergeCell ref="B26:N26"/>
    <mergeCell ref="C7:H7"/>
    <mergeCell ref="J7:O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</sheetPr>
  <dimension ref="B2:AL136"/>
  <sheetViews>
    <sheetView workbookViewId="0">
      <selection activeCell="Y7" sqref="Y7:AC7"/>
    </sheetView>
  </sheetViews>
  <sheetFormatPr defaultColWidth="8.85546875" defaultRowHeight="15" x14ac:dyDescent="0.25"/>
  <cols>
    <col min="1" max="1" width="3.7109375" style="22" customWidth="1"/>
    <col min="2" max="2" width="24.7109375" style="22" customWidth="1"/>
    <col min="3" max="3" width="8.85546875" style="22" customWidth="1"/>
    <col min="4" max="4" width="23.85546875" style="22" customWidth="1"/>
    <col min="5" max="9" width="11.7109375" style="22" customWidth="1"/>
    <col min="10" max="14" width="15.7109375" style="22" customWidth="1"/>
    <col min="15" max="23" width="8.85546875" style="22"/>
    <col min="24" max="24" width="10.42578125" style="22" customWidth="1"/>
    <col min="25" max="25" width="13.7109375" style="22" customWidth="1"/>
    <col min="26" max="26" width="17.85546875" style="22" customWidth="1"/>
    <col min="27" max="27" width="17.7109375" style="22" customWidth="1"/>
    <col min="28" max="34" width="13.7109375" style="22" customWidth="1"/>
    <col min="35" max="35" width="15" style="22" bestFit="1" customWidth="1"/>
    <col min="36" max="16384" width="8.85546875" style="22"/>
  </cols>
  <sheetData>
    <row r="2" spans="2:34" x14ac:dyDescent="0.25">
      <c r="B2" s="5" t="s">
        <v>215</v>
      </c>
    </row>
    <row r="3" spans="2:34" x14ac:dyDescent="0.25">
      <c r="B3" s="22" t="s">
        <v>217</v>
      </c>
    </row>
    <row r="5" spans="2:34" ht="15.75" thickBot="1" x14ac:dyDescent="0.3"/>
    <row r="6" spans="2:34" ht="15.75" thickBot="1" x14ac:dyDescent="0.3">
      <c r="B6" s="104"/>
      <c r="C6" s="105"/>
      <c r="D6" s="106"/>
      <c r="E6" s="396" t="s">
        <v>216</v>
      </c>
      <c r="F6" s="396"/>
      <c r="G6" s="396"/>
      <c r="H6" s="396"/>
      <c r="I6" s="397"/>
      <c r="J6" s="398" t="s">
        <v>149</v>
      </c>
      <c r="K6" s="399"/>
      <c r="L6" s="399"/>
      <c r="M6" s="399"/>
      <c r="N6" s="400"/>
      <c r="O6" s="399" t="s">
        <v>150</v>
      </c>
      <c r="P6" s="399"/>
      <c r="Q6" s="399"/>
      <c r="R6" s="399"/>
      <c r="S6" s="399"/>
      <c r="T6" s="399"/>
      <c r="U6" s="399"/>
      <c r="V6" s="399"/>
      <c r="W6" s="399"/>
      <c r="X6" s="399"/>
      <c r="Y6" s="399" t="s">
        <v>164</v>
      </c>
      <c r="Z6" s="399"/>
      <c r="AA6" s="399"/>
      <c r="AB6" s="399"/>
      <c r="AC6" s="399"/>
      <c r="AD6" s="399"/>
      <c r="AE6" s="399"/>
      <c r="AF6" s="399"/>
      <c r="AG6" s="399"/>
      <c r="AH6" s="400"/>
    </row>
    <row r="7" spans="2:34" ht="15.75" thickBot="1" x14ac:dyDescent="0.3">
      <c r="B7" s="367"/>
      <c r="C7" s="368"/>
      <c r="D7" s="369"/>
      <c r="E7" s="401" t="s">
        <v>153</v>
      </c>
      <c r="F7" s="403" t="s">
        <v>154</v>
      </c>
      <c r="G7" s="403" t="s">
        <v>155</v>
      </c>
      <c r="H7" s="403" t="s">
        <v>156</v>
      </c>
      <c r="I7" s="405" t="s">
        <v>157</v>
      </c>
      <c r="J7" s="392" t="s">
        <v>151</v>
      </c>
      <c r="K7" s="393"/>
      <c r="L7" s="393"/>
      <c r="M7" s="393"/>
      <c r="N7" s="394"/>
      <c r="O7" s="392" t="s">
        <v>229</v>
      </c>
      <c r="P7" s="393"/>
      <c r="Q7" s="393"/>
      <c r="R7" s="393"/>
      <c r="S7" s="394"/>
      <c r="T7" s="392" t="s">
        <v>207</v>
      </c>
      <c r="U7" s="393"/>
      <c r="V7" s="393"/>
      <c r="W7" s="393"/>
      <c r="X7" s="394"/>
      <c r="Y7" s="392" t="s">
        <v>229</v>
      </c>
      <c r="Z7" s="393"/>
      <c r="AA7" s="393"/>
      <c r="AB7" s="393"/>
      <c r="AC7" s="394"/>
      <c r="AD7" s="392" t="s">
        <v>207</v>
      </c>
      <c r="AE7" s="393"/>
      <c r="AF7" s="393"/>
      <c r="AG7" s="393"/>
      <c r="AH7" s="394"/>
    </row>
    <row r="8" spans="2:34" s="21" customFormat="1" ht="45.75" thickBot="1" x14ac:dyDescent="0.3">
      <c r="B8" s="373" t="s">
        <v>166</v>
      </c>
      <c r="C8" s="374" t="s">
        <v>152</v>
      </c>
      <c r="D8" s="375" t="s">
        <v>7</v>
      </c>
      <c r="E8" s="402"/>
      <c r="F8" s="404"/>
      <c r="G8" s="404"/>
      <c r="H8" s="404"/>
      <c r="I8" s="406"/>
      <c r="J8" s="364" t="s">
        <v>218</v>
      </c>
      <c r="K8" s="365" t="s">
        <v>219</v>
      </c>
      <c r="L8" s="365" t="s">
        <v>220</v>
      </c>
      <c r="M8" s="365" t="s">
        <v>221</v>
      </c>
      <c r="N8" s="366" t="s">
        <v>222</v>
      </c>
      <c r="O8" s="364" t="s">
        <v>167</v>
      </c>
      <c r="P8" s="365" t="s">
        <v>168</v>
      </c>
      <c r="Q8" s="365" t="s">
        <v>169</v>
      </c>
      <c r="R8" s="365" t="s">
        <v>170</v>
      </c>
      <c r="S8" s="366" t="s">
        <v>171</v>
      </c>
      <c r="T8" s="364" t="s">
        <v>167</v>
      </c>
      <c r="U8" s="365" t="s">
        <v>168</v>
      </c>
      <c r="V8" s="365" t="s">
        <v>169</v>
      </c>
      <c r="W8" s="365" t="s">
        <v>170</v>
      </c>
      <c r="X8" s="366" t="s">
        <v>171</v>
      </c>
      <c r="Y8" s="364" t="s">
        <v>167</v>
      </c>
      <c r="Z8" s="365" t="s">
        <v>168</v>
      </c>
      <c r="AA8" s="365" t="s">
        <v>169</v>
      </c>
      <c r="AB8" s="365" t="s">
        <v>170</v>
      </c>
      <c r="AC8" s="366" t="s">
        <v>171</v>
      </c>
      <c r="AD8" s="364" t="s">
        <v>167</v>
      </c>
      <c r="AE8" s="365" t="s">
        <v>168</v>
      </c>
      <c r="AF8" s="365" t="s">
        <v>169</v>
      </c>
      <c r="AG8" s="365" t="s">
        <v>170</v>
      </c>
      <c r="AH8" s="366" t="s">
        <v>171</v>
      </c>
    </row>
    <row r="9" spans="2:34" x14ac:dyDescent="0.25">
      <c r="B9" s="370" t="str">
        <f>VLOOKUP([1]Costs!C7,'[1]Counties to Regions'!A$3:B$69,2,FALSE)</f>
        <v>NORTHFL</v>
      </c>
      <c r="C9" s="371" t="str">
        <f>VLOOKUP(D9,'[1]Counties to Regions'!E$3:I$69,5,FALSE)</f>
        <v>FL-508</v>
      </c>
      <c r="D9" s="372" t="s">
        <v>137</v>
      </c>
      <c r="E9" s="102">
        <v>805</v>
      </c>
      <c r="F9" s="97">
        <v>897</v>
      </c>
      <c r="G9" s="97">
        <v>1083</v>
      </c>
      <c r="H9" s="97">
        <v>1415</v>
      </c>
      <c r="I9" s="98">
        <v>1469</v>
      </c>
      <c r="J9" s="96">
        <f>(E9*0.7)*12</f>
        <v>6762</v>
      </c>
      <c r="K9" s="97">
        <f>(F9*0.7)*12</f>
        <v>7534.7999999999993</v>
      </c>
      <c r="L9" s="97">
        <f>(G9*0.7)*12</f>
        <v>9097.1999999999989</v>
      </c>
      <c r="M9" s="97">
        <f>(H9*0.7)*12</f>
        <v>11885.999999999998</v>
      </c>
      <c r="N9" s="98">
        <f>(I9*0.7)*12</f>
        <v>12339.599999999999</v>
      </c>
      <c r="O9" s="99">
        <v>39.740376193870219</v>
      </c>
      <c r="P9" s="100">
        <v>44.290376193870216</v>
      </c>
      <c r="Q9" s="100">
        <v>32.923675675675675</v>
      </c>
      <c r="R9" s="100">
        <v>10.262027027027028</v>
      </c>
      <c r="S9" s="101">
        <v>1.6124054054054056</v>
      </c>
      <c r="T9" s="99">
        <v>614.48822128312258</v>
      </c>
      <c r="U9" s="100">
        <v>625.40822128312254</v>
      </c>
      <c r="V9" s="100">
        <v>403.10188455995745</v>
      </c>
      <c r="W9" s="100">
        <v>140.09353019998483</v>
      </c>
      <c r="X9" s="101">
        <v>28.098706039996966</v>
      </c>
      <c r="Y9" s="96">
        <f>O9*J9</f>
        <v>268724.4238229504</v>
      </c>
      <c r="Z9" s="97">
        <f>P9*K9</f>
        <v>333719.12654557329</v>
      </c>
      <c r="AA9" s="97">
        <f>Q9*L9</f>
        <v>299513.26235675672</v>
      </c>
      <c r="AB9" s="97">
        <f>R9*M9</f>
        <v>121974.45324324323</v>
      </c>
      <c r="AC9" s="98">
        <f>S9*N9</f>
        <v>19896.437740540539</v>
      </c>
      <c r="AD9" s="96">
        <f>T9*J9</f>
        <v>4155169.352316475</v>
      </c>
      <c r="AE9" s="97">
        <f>U9*K9</f>
        <v>4712325.8657240709</v>
      </c>
      <c r="AF9" s="97">
        <f>V9*L9</f>
        <v>3667098.4642188447</v>
      </c>
      <c r="AG9" s="97">
        <f>W9*M9</f>
        <v>1665151.6999570194</v>
      </c>
      <c r="AH9" s="98">
        <f>X9*N9</f>
        <v>346726.79305114649</v>
      </c>
    </row>
    <row r="10" spans="2:34" x14ac:dyDescent="0.25">
      <c r="B10" s="107" t="str">
        <f>VLOOKUP([1]Costs!C8,'[1]Counties to Regions'!A$3:B$69,2,FALSE)</f>
        <v>NORTHFL</v>
      </c>
      <c r="C10" s="55" t="str">
        <f>VLOOKUP(D10,'[1]Counties to Regions'!E$3:I$69,5,FALSE)</f>
        <v>FL-510</v>
      </c>
      <c r="D10" s="108" t="s">
        <v>131</v>
      </c>
      <c r="E10" s="87">
        <v>530</v>
      </c>
      <c r="F10" s="73">
        <v>599</v>
      </c>
      <c r="G10" s="73">
        <v>790</v>
      </c>
      <c r="H10" s="73">
        <v>1021</v>
      </c>
      <c r="I10" s="74">
        <v>1315</v>
      </c>
      <c r="J10" s="75">
        <f t="shared" ref="J10:N60" si="0">(E10*0.7)*12</f>
        <v>4452</v>
      </c>
      <c r="K10" s="73">
        <f t="shared" si="0"/>
        <v>5031.5999999999995</v>
      </c>
      <c r="L10" s="73">
        <f t="shared" si="0"/>
        <v>6636</v>
      </c>
      <c r="M10" s="73">
        <f t="shared" si="0"/>
        <v>8576.4</v>
      </c>
      <c r="N10" s="74">
        <f t="shared" si="0"/>
        <v>11045.999999999998</v>
      </c>
      <c r="O10" s="91">
        <v>37.800581233479591</v>
      </c>
      <c r="P10" s="86">
        <v>38.300581233479591</v>
      </c>
      <c r="Q10" s="86">
        <v>7.0474756756756758</v>
      </c>
      <c r="R10" s="86">
        <v>2.9955270270270269</v>
      </c>
      <c r="S10" s="92">
        <v>0.23910540540540542</v>
      </c>
      <c r="T10" s="91">
        <v>242.86137536037614</v>
      </c>
      <c r="U10" s="86">
        <v>244.06137536037613</v>
      </c>
      <c r="V10" s="86">
        <v>64.166800333729427</v>
      </c>
      <c r="W10" s="86">
        <v>22.502428690617656</v>
      </c>
      <c r="X10" s="92">
        <v>4.5404857381235315</v>
      </c>
      <c r="Y10" s="75">
        <f t="shared" ref="Y10:AC60" si="1">O10*J10</f>
        <v>168288.18765145112</v>
      </c>
      <c r="Z10" s="73">
        <f t="shared" si="1"/>
        <v>192713.20453437589</v>
      </c>
      <c r="AA10" s="73">
        <f t="shared" si="1"/>
        <v>46767.048583783784</v>
      </c>
      <c r="AB10" s="73">
        <f t="shared" si="1"/>
        <v>25690.837994594593</v>
      </c>
      <c r="AC10" s="74">
        <f t="shared" si="1"/>
        <v>2641.158308108108</v>
      </c>
      <c r="AD10" s="75">
        <f t="shared" ref="AD10:AH60" si="2">T10*J10</f>
        <v>1081218.8431043946</v>
      </c>
      <c r="AE10" s="73">
        <f t="shared" si="2"/>
        <v>1228019.2162632684</v>
      </c>
      <c r="AF10" s="73">
        <f t="shared" si="2"/>
        <v>425810.88701462845</v>
      </c>
      <c r="AG10" s="73">
        <f t="shared" si="2"/>
        <v>192989.82942221325</v>
      </c>
      <c r="AH10" s="74">
        <f t="shared" si="2"/>
        <v>50154.205463312523</v>
      </c>
    </row>
    <row r="11" spans="2:34" x14ac:dyDescent="0.25">
      <c r="B11" s="107" t="str">
        <f>VLOOKUP([1]Costs!C9,'[1]Counties to Regions'!A$3:B$69,2,FALSE)</f>
        <v>NORTHFL</v>
      </c>
      <c r="C11" s="55" t="str">
        <f>VLOOKUP(D11,'[1]Counties to Regions'!E$3:I$69,5,FALSE)</f>
        <v>FL-515</v>
      </c>
      <c r="D11" s="108" t="s">
        <v>56</v>
      </c>
      <c r="E11" s="87">
        <v>855</v>
      </c>
      <c r="F11" s="73">
        <v>933</v>
      </c>
      <c r="G11" s="73">
        <v>1088</v>
      </c>
      <c r="H11" s="73">
        <v>1515</v>
      </c>
      <c r="I11" s="74">
        <v>1784</v>
      </c>
      <c r="J11" s="75">
        <f t="shared" si="0"/>
        <v>7182</v>
      </c>
      <c r="K11" s="73">
        <f t="shared" si="0"/>
        <v>7837.1999999999989</v>
      </c>
      <c r="L11" s="73">
        <f t="shared" si="0"/>
        <v>9139.1999999999989</v>
      </c>
      <c r="M11" s="73">
        <f t="shared" si="0"/>
        <v>12726</v>
      </c>
      <c r="N11" s="74">
        <f t="shared" si="0"/>
        <v>14985.599999999999</v>
      </c>
      <c r="O11" s="91">
        <v>24.153181795685111</v>
      </c>
      <c r="P11" s="86">
        <v>27.10318179568511</v>
      </c>
      <c r="Q11" s="86">
        <v>78.061320720720701</v>
      </c>
      <c r="R11" s="86">
        <v>27.05166216216216</v>
      </c>
      <c r="S11" s="92">
        <v>5.2103324324324323</v>
      </c>
      <c r="T11" s="91">
        <v>815.89652422339464</v>
      </c>
      <c r="U11" s="86">
        <v>822.97652422339468</v>
      </c>
      <c r="V11" s="86">
        <v>1619.2689991370225</v>
      </c>
      <c r="W11" s="86">
        <v>575.86511873941288</v>
      </c>
      <c r="X11" s="92">
        <v>115.23969041454926</v>
      </c>
      <c r="Y11" s="75">
        <f t="shared" si="1"/>
        <v>173468.15165661045</v>
      </c>
      <c r="Z11" s="73">
        <f t="shared" si="1"/>
        <v>212413.05636914331</v>
      </c>
      <c r="AA11" s="73">
        <f t="shared" si="1"/>
        <v>713418.02233081055</v>
      </c>
      <c r="AB11" s="73">
        <f t="shared" si="1"/>
        <v>344259.45267567562</v>
      </c>
      <c r="AC11" s="74">
        <f t="shared" si="1"/>
        <v>78079.957699459454</v>
      </c>
      <c r="AD11" s="75">
        <f t="shared" si="2"/>
        <v>5859768.8369724201</v>
      </c>
      <c r="AE11" s="73">
        <f t="shared" si="2"/>
        <v>6449831.6156435879</v>
      </c>
      <c r="AF11" s="73">
        <f t="shared" si="2"/>
        <v>14798823.236913074</v>
      </c>
      <c r="AG11" s="73">
        <f t="shared" si="2"/>
        <v>7328459.5010777684</v>
      </c>
      <c r="AH11" s="74">
        <f t="shared" si="2"/>
        <v>1726935.9046762693</v>
      </c>
    </row>
    <row r="12" spans="2:34" x14ac:dyDescent="0.25">
      <c r="B12" s="107" t="str">
        <f>VLOOKUP([1]Costs!C10,'[1]Counties to Regions'!A$3:B$69,2,FALSE)</f>
        <v>NORTHFL</v>
      </c>
      <c r="C12" s="55" t="str">
        <f>VLOOKUP(D12,'[1]Counties to Regions'!E$3:I$69,5,FALSE)</f>
        <v>FL-508</v>
      </c>
      <c r="D12" s="108" t="s">
        <v>98</v>
      </c>
      <c r="E12" s="87">
        <v>637</v>
      </c>
      <c r="F12" s="73">
        <v>652</v>
      </c>
      <c r="G12" s="73">
        <v>743</v>
      </c>
      <c r="H12" s="73">
        <v>1047</v>
      </c>
      <c r="I12" s="74">
        <v>1286</v>
      </c>
      <c r="J12" s="75">
        <f t="shared" si="0"/>
        <v>5350.7999999999993</v>
      </c>
      <c r="K12" s="73">
        <f t="shared" si="0"/>
        <v>5476.7999999999993</v>
      </c>
      <c r="L12" s="73">
        <f t="shared" si="0"/>
        <v>6241.2000000000007</v>
      </c>
      <c r="M12" s="73">
        <f t="shared" si="0"/>
        <v>8794.7999999999993</v>
      </c>
      <c r="N12" s="74">
        <f t="shared" si="0"/>
        <v>10802.4</v>
      </c>
      <c r="O12" s="91">
        <v>28.159350698221193</v>
      </c>
      <c r="P12" s="86">
        <v>28.659350698221193</v>
      </c>
      <c r="Q12" s="86">
        <v>5.8701189189189185</v>
      </c>
      <c r="R12" s="86">
        <v>1.7607567567567566</v>
      </c>
      <c r="S12" s="92">
        <v>0.11215135135135133</v>
      </c>
      <c r="T12" s="91">
        <v>242.47483946434562</v>
      </c>
      <c r="U12" s="86">
        <v>243.67483946434561</v>
      </c>
      <c r="V12" s="86">
        <v>141.88461619599016</v>
      </c>
      <c r="W12" s="86">
        <v>50.273077212853636</v>
      </c>
      <c r="X12" s="92">
        <v>10.134615442570727</v>
      </c>
      <c r="Y12" s="75">
        <f t="shared" si="1"/>
        <v>150675.05371604193</v>
      </c>
      <c r="Z12" s="73">
        <f t="shared" si="1"/>
        <v>156961.53190401781</v>
      </c>
      <c r="AA12" s="73">
        <f t="shared" si="1"/>
        <v>36636.586196756762</v>
      </c>
      <c r="AB12" s="73">
        <f t="shared" si="1"/>
        <v>15485.503524324322</v>
      </c>
      <c r="AC12" s="74">
        <f t="shared" si="1"/>
        <v>1211.5037578378376</v>
      </c>
      <c r="AD12" s="75">
        <f t="shared" si="2"/>
        <v>1297434.3710058203</v>
      </c>
      <c r="AE12" s="73">
        <f t="shared" si="2"/>
        <v>1334558.3607783278</v>
      </c>
      <c r="AF12" s="73">
        <f t="shared" si="2"/>
        <v>885530.26660241385</v>
      </c>
      <c r="AG12" s="73">
        <f t="shared" si="2"/>
        <v>442141.65947160515</v>
      </c>
      <c r="AH12" s="74">
        <f t="shared" si="2"/>
        <v>109478.16985682602</v>
      </c>
    </row>
    <row r="13" spans="2:34" x14ac:dyDescent="0.25">
      <c r="B13" s="107" t="str">
        <f>VLOOKUP([1]Costs!C11,'[1]Counties to Regions'!A$3:B$69,2,FALSE)</f>
        <v>CENTRALFL</v>
      </c>
      <c r="C13" s="55" t="str">
        <f>VLOOKUP(D13,'[1]Counties to Regions'!E$3:I$69,5,FALSE)</f>
        <v>FL-513</v>
      </c>
      <c r="D13" s="108" t="s">
        <v>123</v>
      </c>
      <c r="E13" s="87">
        <v>759</v>
      </c>
      <c r="F13" s="73">
        <v>921</v>
      </c>
      <c r="G13" s="73">
        <v>1134</v>
      </c>
      <c r="H13" s="73">
        <v>1525</v>
      </c>
      <c r="I13" s="74">
        <v>1826</v>
      </c>
      <c r="J13" s="75">
        <f t="shared" si="0"/>
        <v>6375.5999999999995</v>
      </c>
      <c r="K13" s="73">
        <f t="shared" si="0"/>
        <v>7736.4</v>
      </c>
      <c r="L13" s="73">
        <f t="shared" si="0"/>
        <v>9525.5999999999985</v>
      </c>
      <c r="M13" s="73">
        <f t="shared" si="0"/>
        <v>12810</v>
      </c>
      <c r="N13" s="74">
        <f t="shared" si="0"/>
        <v>15338.399999999998</v>
      </c>
      <c r="O13" s="91">
        <v>139.0015040359194</v>
      </c>
      <c r="P13" s="86">
        <v>149.20150403591938</v>
      </c>
      <c r="Q13" s="86">
        <v>96.272648648648655</v>
      </c>
      <c r="R13" s="86">
        <v>30.525945945945946</v>
      </c>
      <c r="S13" s="92">
        <v>6.5051891891891893</v>
      </c>
      <c r="T13" s="91">
        <v>1230.536663950506</v>
      </c>
      <c r="U13" s="86">
        <v>1255.016663950506</v>
      </c>
      <c r="V13" s="86">
        <v>896.48753325917119</v>
      </c>
      <c r="W13" s="86">
        <v>311.78840473541828</v>
      </c>
      <c r="X13" s="92">
        <v>62.357680947083665</v>
      </c>
      <c r="Y13" s="75">
        <f t="shared" si="1"/>
        <v>886217.98913140758</v>
      </c>
      <c r="Z13" s="73">
        <f t="shared" si="1"/>
        <v>1154282.5158234867</v>
      </c>
      <c r="AA13" s="73">
        <f t="shared" si="1"/>
        <v>917054.74196756748</v>
      </c>
      <c r="AB13" s="73">
        <f t="shared" si="1"/>
        <v>391037.36756756756</v>
      </c>
      <c r="AC13" s="74">
        <f t="shared" si="1"/>
        <v>99779.193859459454</v>
      </c>
      <c r="AD13" s="75">
        <f t="shared" si="2"/>
        <v>7845409.5546828452</v>
      </c>
      <c r="AE13" s="73">
        <f t="shared" si="2"/>
        <v>9709310.918986693</v>
      </c>
      <c r="AF13" s="73">
        <f t="shared" si="2"/>
        <v>8539581.6468135603</v>
      </c>
      <c r="AG13" s="73">
        <f t="shared" si="2"/>
        <v>3994009.4646607083</v>
      </c>
      <c r="AH13" s="74">
        <f t="shared" si="2"/>
        <v>956467.053438748</v>
      </c>
    </row>
    <row r="14" spans="2:34" x14ac:dyDescent="0.25">
      <c r="B14" s="107" t="str">
        <f>VLOOKUP([1]Costs!C12,'[1]Counties to Regions'!A$3:B$69,2,FALSE)</f>
        <v>SOUTHFL</v>
      </c>
      <c r="C14" s="55" t="str">
        <f>VLOOKUP(D14,'[1]Counties to Regions'!E$3:I$69,5,FALSE)</f>
        <v>FL-601</v>
      </c>
      <c r="D14" s="108" t="s">
        <v>68</v>
      </c>
      <c r="E14" s="87">
        <v>1059</v>
      </c>
      <c r="F14" s="73">
        <v>1198</v>
      </c>
      <c r="G14" s="73">
        <v>1510</v>
      </c>
      <c r="H14" s="73">
        <v>2161</v>
      </c>
      <c r="I14" s="74">
        <v>2614</v>
      </c>
      <c r="J14" s="75">
        <f t="shared" si="0"/>
        <v>8895.5999999999985</v>
      </c>
      <c r="K14" s="73">
        <f t="shared" si="0"/>
        <v>10063.199999999999</v>
      </c>
      <c r="L14" s="73">
        <f t="shared" si="0"/>
        <v>12684</v>
      </c>
      <c r="M14" s="73">
        <f t="shared" si="0"/>
        <v>18152.399999999998</v>
      </c>
      <c r="N14" s="74">
        <f t="shared" si="0"/>
        <v>21957.599999999999</v>
      </c>
      <c r="O14" s="91">
        <v>550.22004153210787</v>
      </c>
      <c r="P14" s="86">
        <v>582.67004153210792</v>
      </c>
      <c r="Q14" s="86">
        <v>170.57422702702701</v>
      </c>
      <c r="R14" s="86">
        <v>49.830081081081076</v>
      </c>
      <c r="S14" s="92">
        <v>9.3660162162162166</v>
      </c>
      <c r="T14" s="91">
        <v>4066.3813892398612</v>
      </c>
      <c r="U14" s="86">
        <v>4144.2613892398613</v>
      </c>
      <c r="V14" s="86">
        <v>2344.5373911814527</v>
      </c>
      <c r="W14" s="86">
        <v>809.16335399337595</v>
      </c>
      <c r="X14" s="92">
        <v>161.8326707986752</v>
      </c>
      <c r="Y14" s="75">
        <f t="shared" si="1"/>
        <v>4894537.4014530182</v>
      </c>
      <c r="Z14" s="73">
        <f t="shared" si="1"/>
        <v>5863525.1619459074</v>
      </c>
      <c r="AA14" s="73">
        <f t="shared" si="1"/>
        <v>2163563.4956108104</v>
      </c>
      <c r="AB14" s="73">
        <f t="shared" si="1"/>
        <v>904535.56381621596</v>
      </c>
      <c r="AC14" s="74">
        <f t="shared" si="1"/>
        <v>205655.2376691892</v>
      </c>
      <c r="AD14" s="75">
        <f t="shared" si="2"/>
        <v>36172902.286122106</v>
      </c>
      <c r="AE14" s="73">
        <f t="shared" si="2"/>
        <v>41704531.21219857</v>
      </c>
      <c r="AF14" s="73">
        <f t="shared" si="2"/>
        <v>29738112.269745547</v>
      </c>
      <c r="AG14" s="73">
        <f t="shared" si="2"/>
        <v>14688256.867029356</v>
      </c>
      <c r="AH14" s="74">
        <f t="shared" si="2"/>
        <v>3553457.0523289903</v>
      </c>
    </row>
    <row r="15" spans="2:34" x14ac:dyDescent="0.25">
      <c r="B15" s="107" t="str">
        <f>VLOOKUP([1]Costs!C13,'[1]Counties to Regions'!A$3:B$69,2,FALSE)</f>
        <v>NORTHFL</v>
      </c>
      <c r="C15" s="55" t="str">
        <f>VLOOKUP(D15,'[1]Counties to Regions'!E$3:I$69,5,FALSE)</f>
        <v>FL-515</v>
      </c>
      <c r="D15" s="108" t="s">
        <v>99</v>
      </c>
      <c r="E15" s="87">
        <v>629</v>
      </c>
      <c r="F15" s="73">
        <v>644</v>
      </c>
      <c r="G15" s="73">
        <v>734</v>
      </c>
      <c r="H15" s="73">
        <v>1050</v>
      </c>
      <c r="I15" s="74">
        <v>1169</v>
      </c>
      <c r="J15" s="75">
        <f t="shared" si="0"/>
        <v>5283.5999999999995</v>
      </c>
      <c r="K15" s="73">
        <f t="shared" si="0"/>
        <v>5409.5999999999995</v>
      </c>
      <c r="L15" s="73">
        <f t="shared" si="0"/>
        <v>6165.5999999999995</v>
      </c>
      <c r="M15" s="73">
        <f t="shared" si="0"/>
        <v>8820</v>
      </c>
      <c r="N15" s="74">
        <f t="shared" si="0"/>
        <v>9819.5999999999985</v>
      </c>
      <c r="O15" s="91">
        <v>7.6313482506185979</v>
      </c>
      <c r="P15" s="86">
        <v>7.8813482506185979</v>
      </c>
      <c r="Q15" s="86">
        <v>2.3896450450450448</v>
      </c>
      <c r="R15" s="86">
        <v>0.70463513513513509</v>
      </c>
      <c r="S15" s="92">
        <v>0.14092702702702703</v>
      </c>
      <c r="T15" s="91">
        <v>298.67904567635219</v>
      </c>
      <c r="U15" s="86">
        <v>299.27904567635221</v>
      </c>
      <c r="V15" s="86">
        <v>160.98230778617719</v>
      </c>
      <c r="W15" s="86">
        <v>57.362728971253766</v>
      </c>
      <c r="X15" s="92">
        <v>11.539212460917421</v>
      </c>
      <c r="Y15" s="75">
        <f t="shared" si="1"/>
        <v>40320.991616968422</v>
      </c>
      <c r="Z15" s="73">
        <f t="shared" si="1"/>
        <v>42634.941496546366</v>
      </c>
      <c r="AA15" s="73">
        <f t="shared" si="1"/>
        <v>14733.595489729727</v>
      </c>
      <c r="AB15" s="73">
        <f t="shared" si="1"/>
        <v>6214.8818918918914</v>
      </c>
      <c r="AC15" s="74">
        <f t="shared" si="1"/>
        <v>1383.8470345945943</v>
      </c>
      <c r="AD15" s="75">
        <f t="shared" si="2"/>
        <v>1578100.6057355742</v>
      </c>
      <c r="AE15" s="73">
        <f t="shared" si="2"/>
        <v>1618979.9254907947</v>
      </c>
      <c r="AF15" s="73">
        <f t="shared" si="2"/>
        <v>992552.51688645396</v>
      </c>
      <c r="AG15" s="73">
        <f t="shared" si="2"/>
        <v>505939.26952645823</v>
      </c>
      <c r="AH15" s="74">
        <f t="shared" si="2"/>
        <v>113310.45068122468</v>
      </c>
    </row>
    <row r="16" spans="2:34" x14ac:dyDescent="0.25">
      <c r="B16" s="107" t="str">
        <f>VLOOKUP([1]Costs!C14,'[1]Counties to Regions'!A$3:B$69,2,FALSE)</f>
        <v>TAMPABAY</v>
      </c>
      <c r="C16" s="55" t="str">
        <f>VLOOKUP(D16,'[1]Counties to Regions'!E$3:I$69,5,FALSE)</f>
        <v>FL-602</v>
      </c>
      <c r="D16" s="108" t="s">
        <v>127</v>
      </c>
      <c r="E16" s="87">
        <v>799</v>
      </c>
      <c r="F16" s="73">
        <v>866</v>
      </c>
      <c r="G16" s="73">
        <v>1067</v>
      </c>
      <c r="H16" s="73">
        <v>1506</v>
      </c>
      <c r="I16" s="74">
        <v>1847</v>
      </c>
      <c r="J16" s="75">
        <f t="shared" si="0"/>
        <v>6711.5999999999995</v>
      </c>
      <c r="K16" s="73">
        <f t="shared" si="0"/>
        <v>7274.4</v>
      </c>
      <c r="L16" s="73">
        <f t="shared" si="0"/>
        <v>8962.7999999999993</v>
      </c>
      <c r="M16" s="73">
        <f t="shared" si="0"/>
        <v>12650.400000000001</v>
      </c>
      <c r="N16" s="74">
        <f t="shared" si="0"/>
        <v>15514.8</v>
      </c>
      <c r="O16" s="91">
        <v>31.340580405125714</v>
      </c>
      <c r="P16" s="86">
        <v>34.490580405125712</v>
      </c>
      <c r="Q16" s="86">
        <v>17.465843243243242</v>
      </c>
      <c r="R16" s="86">
        <v>5.1842297297297293</v>
      </c>
      <c r="S16" s="92">
        <v>1.236845945945946</v>
      </c>
      <c r="T16" s="91">
        <v>400.31501291143854</v>
      </c>
      <c r="U16" s="86">
        <v>407.87501291143855</v>
      </c>
      <c r="V16" s="86">
        <v>191.70292610421461</v>
      </c>
      <c r="W16" s="86">
        <v>65.336759322933787</v>
      </c>
      <c r="X16" s="92">
        <v>12.867351864586759</v>
      </c>
      <c r="Y16" s="75">
        <f t="shared" si="1"/>
        <v>210345.43944704172</v>
      </c>
      <c r="Z16" s="73">
        <f t="shared" si="1"/>
        <v>250898.27809904647</v>
      </c>
      <c r="AA16" s="73">
        <f t="shared" si="1"/>
        <v>156542.85982054053</v>
      </c>
      <c r="AB16" s="73">
        <f t="shared" si="1"/>
        <v>65582.579772972982</v>
      </c>
      <c r="AC16" s="74">
        <f t="shared" si="1"/>
        <v>19189.417482162164</v>
      </c>
      <c r="AD16" s="75">
        <f t="shared" si="2"/>
        <v>2686754.2406564108</v>
      </c>
      <c r="AE16" s="73">
        <f t="shared" si="2"/>
        <v>2967045.9939229684</v>
      </c>
      <c r="AF16" s="73">
        <f t="shared" si="2"/>
        <v>1718194.9860868545</v>
      </c>
      <c r="AG16" s="73">
        <f t="shared" si="2"/>
        <v>826536.1401388417</v>
      </c>
      <c r="AH16" s="74">
        <f t="shared" si="2"/>
        <v>199634.39070869063</v>
      </c>
    </row>
    <row r="17" spans="2:34" x14ac:dyDescent="0.25">
      <c r="B17" s="107" t="str">
        <f>VLOOKUP([1]Costs!C15,'[1]Counties to Regions'!A$3:B$69,2,FALSE)</f>
        <v>TAMPABAY</v>
      </c>
      <c r="C17" s="55" t="str">
        <f>VLOOKUP(D17,'[1]Counties to Regions'!E$3:I$69,5,FALSE)</f>
        <v>FL-520</v>
      </c>
      <c r="D17" s="108" t="s">
        <v>39</v>
      </c>
      <c r="E17" s="87">
        <v>659</v>
      </c>
      <c r="F17" s="73">
        <v>679</v>
      </c>
      <c r="G17" s="73">
        <v>895</v>
      </c>
      <c r="H17" s="73">
        <v>1279</v>
      </c>
      <c r="I17" s="74">
        <v>1550</v>
      </c>
      <c r="J17" s="75">
        <f t="shared" si="0"/>
        <v>5535.5999999999995</v>
      </c>
      <c r="K17" s="73">
        <f t="shared" si="0"/>
        <v>5703.5999999999995</v>
      </c>
      <c r="L17" s="73">
        <f t="shared" si="0"/>
        <v>7518</v>
      </c>
      <c r="M17" s="73">
        <f t="shared" si="0"/>
        <v>10743.599999999999</v>
      </c>
      <c r="N17" s="74">
        <f t="shared" si="0"/>
        <v>13020</v>
      </c>
      <c r="O17" s="91">
        <v>21.496252624740546</v>
      </c>
      <c r="P17" s="86">
        <v>23.996252624740546</v>
      </c>
      <c r="Q17" s="86">
        <v>24.299151351351352</v>
      </c>
      <c r="R17" s="86">
        <v>7.3925540540540542</v>
      </c>
      <c r="S17" s="92">
        <v>1.3785108108108108</v>
      </c>
      <c r="T17" s="91">
        <v>345.68864352676792</v>
      </c>
      <c r="U17" s="86">
        <v>351.68864352676792</v>
      </c>
      <c r="V17" s="86">
        <v>214.37711328091419</v>
      </c>
      <c r="W17" s="86">
        <v>74.47396902889794</v>
      </c>
      <c r="X17" s="92">
        <v>14.794793805779589</v>
      </c>
      <c r="Y17" s="75">
        <f t="shared" si="1"/>
        <v>118994.65602951375</v>
      </c>
      <c r="Z17" s="73">
        <f t="shared" si="1"/>
        <v>136865.02647047015</v>
      </c>
      <c r="AA17" s="73">
        <f t="shared" si="1"/>
        <v>182681.01985945945</v>
      </c>
      <c r="AB17" s="73">
        <f t="shared" si="1"/>
        <v>79422.64373513512</v>
      </c>
      <c r="AC17" s="74">
        <f t="shared" si="1"/>
        <v>17948.210756756758</v>
      </c>
      <c r="AD17" s="75">
        <f t="shared" si="2"/>
        <v>1913594.0551067763</v>
      </c>
      <c r="AE17" s="73">
        <f t="shared" si="2"/>
        <v>2005891.3472192732</v>
      </c>
      <c r="AF17" s="73">
        <f t="shared" si="2"/>
        <v>1611687.1376459128</v>
      </c>
      <c r="AG17" s="73">
        <f t="shared" si="2"/>
        <v>800118.53365886782</v>
      </c>
      <c r="AH17" s="74">
        <f t="shared" si="2"/>
        <v>192628.21535125026</v>
      </c>
    </row>
    <row r="18" spans="2:34" x14ac:dyDescent="0.25">
      <c r="B18" s="107" t="str">
        <f>VLOOKUP([1]Costs!C16,'[1]Counties to Regions'!A$3:B$69,2,FALSE)</f>
        <v>NORTHFL</v>
      </c>
      <c r="C18" s="55" t="str">
        <f>VLOOKUP(D18,'[1]Counties to Regions'!E$3:I$69,5,FALSE)</f>
        <v>FL-510</v>
      </c>
      <c r="D18" s="108" t="s">
        <v>121</v>
      </c>
      <c r="E18" s="87">
        <v>746</v>
      </c>
      <c r="F18" s="73">
        <v>921</v>
      </c>
      <c r="G18" s="73">
        <v>1113</v>
      </c>
      <c r="H18" s="73">
        <v>1455</v>
      </c>
      <c r="I18" s="74">
        <v>1852</v>
      </c>
      <c r="J18" s="75">
        <f t="shared" si="0"/>
        <v>6266.4</v>
      </c>
      <c r="K18" s="73">
        <f t="shared" si="0"/>
        <v>7736.4</v>
      </c>
      <c r="L18" s="73">
        <f t="shared" si="0"/>
        <v>9349.1999999999989</v>
      </c>
      <c r="M18" s="73">
        <f t="shared" si="0"/>
        <v>12221.999999999998</v>
      </c>
      <c r="N18" s="74">
        <f t="shared" si="0"/>
        <v>15556.8</v>
      </c>
      <c r="O18" s="91">
        <v>48.387770221080125</v>
      </c>
      <c r="P18" s="86">
        <v>52.087770221080127</v>
      </c>
      <c r="Q18" s="86">
        <v>38.193021621621625</v>
      </c>
      <c r="R18" s="86">
        <v>12.190364864864865</v>
      </c>
      <c r="S18" s="92">
        <v>2.8780729729729728</v>
      </c>
      <c r="T18" s="91">
        <v>367.87494289615086</v>
      </c>
      <c r="U18" s="86">
        <v>376.75494289615085</v>
      </c>
      <c r="V18" s="86">
        <v>342.18485669355044</v>
      </c>
      <c r="W18" s="86">
        <v>119.05173453341087</v>
      </c>
      <c r="X18" s="92">
        <v>23.850346906682176</v>
      </c>
      <c r="Y18" s="75">
        <f t="shared" si="1"/>
        <v>303217.12331337645</v>
      </c>
      <c r="Z18" s="73">
        <f t="shared" si="1"/>
        <v>402971.8255383643</v>
      </c>
      <c r="AA18" s="73">
        <f t="shared" si="1"/>
        <v>357074.19774486485</v>
      </c>
      <c r="AB18" s="73">
        <f t="shared" si="1"/>
        <v>148990.63937837834</v>
      </c>
      <c r="AC18" s="74">
        <f t="shared" si="1"/>
        <v>44773.605625945944</v>
      </c>
      <c r="AD18" s="75">
        <f t="shared" si="2"/>
        <v>2305251.5421644398</v>
      </c>
      <c r="AE18" s="73">
        <f t="shared" si="2"/>
        <v>2914726.9402217814</v>
      </c>
      <c r="AF18" s="73">
        <f t="shared" si="2"/>
        <v>3199154.6621993412</v>
      </c>
      <c r="AG18" s="73">
        <f t="shared" si="2"/>
        <v>1455050.2994673473</v>
      </c>
      <c r="AH18" s="74">
        <f t="shared" si="2"/>
        <v>371035.07675787329</v>
      </c>
    </row>
    <row r="19" spans="2:34" x14ac:dyDescent="0.25">
      <c r="B19" s="107" t="str">
        <f>VLOOKUP([1]Costs!C17,'[1]Counties to Regions'!A$3:B$69,2,FALSE)</f>
        <v>SOUTHFL</v>
      </c>
      <c r="C19" s="55" t="str">
        <f>VLOOKUP(D19,'[1]Counties to Regions'!E$3:I$69,5,FALSE)</f>
        <v>FL-606</v>
      </c>
      <c r="D19" s="108" t="s">
        <v>114</v>
      </c>
      <c r="E19" s="87">
        <v>948</v>
      </c>
      <c r="F19" s="73">
        <v>1118</v>
      </c>
      <c r="G19" s="73">
        <v>1376</v>
      </c>
      <c r="H19" s="73">
        <v>1791</v>
      </c>
      <c r="I19" s="74">
        <v>1922</v>
      </c>
      <c r="J19" s="75">
        <f t="shared" si="0"/>
        <v>7963.1999999999989</v>
      </c>
      <c r="K19" s="73">
        <f t="shared" si="0"/>
        <v>9391.1999999999989</v>
      </c>
      <c r="L19" s="73">
        <f t="shared" si="0"/>
        <v>11558.4</v>
      </c>
      <c r="M19" s="73">
        <f t="shared" si="0"/>
        <v>15044.399999999998</v>
      </c>
      <c r="N19" s="74">
        <f t="shared" si="0"/>
        <v>16144.8</v>
      </c>
      <c r="O19" s="91">
        <v>39.400396492630691</v>
      </c>
      <c r="P19" s="86">
        <v>45.900396492630691</v>
      </c>
      <c r="Q19" s="86">
        <v>35.034340540540541</v>
      </c>
      <c r="R19" s="86">
        <v>9.4051216216216211</v>
      </c>
      <c r="S19" s="92">
        <v>1.6810243243243244</v>
      </c>
      <c r="T19" s="91">
        <v>578.70912457249165</v>
      </c>
      <c r="U19" s="86">
        <v>594.30912457249167</v>
      </c>
      <c r="V19" s="86">
        <v>474.46359880666444</v>
      </c>
      <c r="W19" s="86">
        <v>163.45128528809445</v>
      </c>
      <c r="X19" s="92">
        <v>32.490257057618891</v>
      </c>
      <c r="Y19" s="75">
        <f t="shared" si="1"/>
        <v>313753.23735011666</v>
      </c>
      <c r="Z19" s="73">
        <f t="shared" si="1"/>
        <v>431059.80354159331</v>
      </c>
      <c r="AA19" s="73">
        <f t="shared" si="1"/>
        <v>404940.9217037838</v>
      </c>
      <c r="AB19" s="73">
        <f t="shared" si="1"/>
        <v>141494.41172432431</v>
      </c>
      <c r="AC19" s="74">
        <f t="shared" si="1"/>
        <v>27139.80151135135</v>
      </c>
      <c r="AD19" s="75">
        <f t="shared" si="2"/>
        <v>4608376.5007956652</v>
      </c>
      <c r="AE19" s="73">
        <f t="shared" si="2"/>
        <v>5581275.850685183</v>
      </c>
      <c r="AF19" s="73">
        <f t="shared" si="2"/>
        <v>5484040.0604469497</v>
      </c>
      <c r="AG19" s="73">
        <f t="shared" si="2"/>
        <v>2459026.5163882077</v>
      </c>
      <c r="AH19" s="74">
        <f t="shared" si="2"/>
        <v>524548.7021438455</v>
      </c>
    </row>
    <row r="20" spans="2:34" x14ac:dyDescent="0.25">
      <c r="B20" s="107" t="str">
        <f>VLOOKUP([1]Costs!C18,'[1]Counties to Regions'!A$3:B$69,2,FALSE)</f>
        <v>NORTHFL</v>
      </c>
      <c r="C20" s="55" t="str">
        <f>VLOOKUP(D20,'[1]Counties to Regions'!E$3:I$69,5,FALSE)</f>
        <v>FL-518</v>
      </c>
      <c r="D20" s="108" t="s">
        <v>107</v>
      </c>
      <c r="E20" s="87">
        <v>634</v>
      </c>
      <c r="F20" s="73">
        <v>659</v>
      </c>
      <c r="G20" s="73">
        <v>869</v>
      </c>
      <c r="H20" s="73">
        <v>1131</v>
      </c>
      <c r="I20" s="74">
        <v>1178</v>
      </c>
      <c r="J20" s="75">
        <f t="shared" si="0"/>
        <v>5325.5999999999995</v>
      </c>
      <c r="K20" s="73">
        <f t="shared" si="0"/>
        <v>5535.5999999999995</v>
      </c>
      <c r="L20" s="73">
        <f t="shared" si="0"/>
        <v>7299.5999999999995</v>
      </c>
      <c r="M20" s="73">
        <f t="shared" si="0"/>
        <v>9500.4</v>
      </c>
      <c r="N20" s="74">
        <f t="shared" si="0"/>
        <v>9895.1999999999989</v>
      </c>
      <c r="O20" s="91">
        <v>14.631383394353266</v>
      </c>
      <c r="P20" s="86">
        <v>15.831383394353267</v>
      </c>
      <c r="Q20" s="86">
        <v>18.435189189189188</v>
      </c>
      <c r="R20" s="86">
        <v>5.7625675675675678</v>
      </c>
      <c r="S20" s="92">
        <v>1.3025135135135135</v>
      </c>
      <c r="T20" s="91">
        <v>77.392439567198167</v>
      </c>
      <c r="U20" s="86">
        <v>80.272439567198163</v>
      </c>
      <c r="V20" s="86">
        <v>144.81778378378377</v>
      </c>
      <c r="W20" s="86">
        <v>50.656351351351354</v>
      </c>
      <c r="X20" s="92">
        <v>10.031270270270271</v>
      </c>
      <c r="Y20" s="75">
        <f t="shared" si="1"/>
        <v>77920.895404967741</v>
      </c>
      <c r="Z20" s="73">
        <f t="shared" si="1"/>
        <v>87636.205917781932</v>
      </c>
      <c r="AA20" s="73">
        <f t="shared" si="1"/>
        <v>134569.50700540538</v>
      </c>
      <c r="AB20" s="73">
        <f t="shared" si="1"/>
        <v>54746.696918918919</v>
      </c>
      <c r="AC20" s="74">
        <f t="shared" si="1"/>
        <v>12888.631718918918</v>
      </c>
      <c r="AD20" s="75">
        <f t="shared" si="2"/>
        <v>412161.17615907051</v>
      </c>
      <c r="AE20" s="73">
        <f t="shared" si="2"/>
        <v>444356.11646818212</v>
      </c>
      <c r="AF20" s="73">
        <f t="shared" si="2"/>
        <v>1057111.8945081078</v>
      </c>
      <c r="AG20" s="73">
        <f t="shared" si="2"/>
        <v>481255.60037837841</v>
      </c>
      <c r="AH20" s="74">
        <f t="shared" si="2"/>
        <v>99261.425578378374</v>
      </c>
    </row>
    <row r="21" spans="2:34" x14ac:dyDescent="0.25">
      <c r="B21" s="107" t="str">
        <f>VLOOKUP([1]Costs!C19,'[1]Counties to Regions'!A$3:B$69,2,FALSE)</f>
        <v>SOUTHFL</v>
      </c>
      <c r="C21" s="55" t="str">
        <f>VLOOKUP(D21,'[1]Counties to Regions'!E$3:I$69,5,FALSE)</f>
        <v>FL-517</v>
      </c>
      <c r="D21" s="108" t="s">
        <v>84</v>
      </c>
      <c r="E21" s="87">
        <v>622</v>
      </c>
      <c r="F21" s="73">
        <v>625</v>
      </c>
      <c r="G21" s="73">
        <v>738</v>
      </c>
      <c r="H21" s="73">
        <v>993</v>
      </c>
      <c r="I21" s="74">
        <v>1106</v>
      </c>
      <c r="J21" s="75">
        <f t="shared" si="0"/>
        <v>5224.7999999999993</v>
      </c>
      <c r="K21" s="73">
        <f t="shared" si="0"/>
        <v>5250</v>
      </c>
      <c r="L21" s="73">
        <f t="shared" si="0"/>
        <v>6199.2000000000007</v>
      </c>
      <c r="M21" s="73">
        <f t="shared" si="0"/>
        <v>8341.1999999999989</v>
      </c>
      <c r="N21" s="74">
        <f t="shared" si="0"/>
        <v>9290.4</v>
      </c>
      <c r="O21" s="91">
        <v>15.548242208420048</v>
      </c>
      <c r="P21" s="86">
        <v>16.148242208420047</v>
      </c>
      <c r="Q21" s="86">
        <v>9.7438180180180165</v>
      </c>
      <c r="R21" s="86">
        <v>2.6942207207207205</v>
      </c>
      <c r="S21" s="92">
        <v>0.1055108108108108</v>
      </c>
      <c r="T21" s="91">
        <v>160.10405335955053</v>
      </c>
      <c r="U21" s="86">
        <v>161.54405335955053</v>
      </c>
      <c r="V21" s="86">
        <v>131.70376433140342</v>
      </c>
      <c r="W21" s="86">
        <v>46.606106308834555</v>
      </c>
      <c r="X21" s="92">
        <v>9.3878879284335781</v>
      </c>
      <c r="Y21" s="75">
        <f t="shared" si="1"/>
        <v>81236.455890553058</v>
      </c>
      <c r="Z21" s="73">
        <f t="shared" si="1"/>
        <v>84778.271594205245</v>
      </c>
      <c r="AA21" s="73">
        <f t="shared" si="1"/>
        <v>60403.876657297296</v>
      </c>
      <c r="AB21" s="73">
        <f t="shared" si="1"/>
        <v>22473.033875675672</v>
      </c>
      <c r="AC21" s="74">
        <f t="shared" si="1"/>
        <v>980.23763675675661</v>
      </c>
      <c r="AD21" s="75">
        <f t="shared" si="2"/>
        <v>836511.65799297951</v>
      </c>
      <c r="AE21" s="73">
        <f t="shared" si="2"/>
        <v>848106.28013764031</v>
      </c>
      <c r="AF21" s="73">
        <f t="shared" si="2"/>
        <v>816457.9758432362</v>
      </c>
      <c r="AG21" s="73">
        <f t="shared" si="2"/>
        <v>388750.85394325072</v>
      </c>
      <c r="AH21" s="74">
        <f t="shared" si="2"/>
        <v>87217.234010319313</v>
      </c>
    </row>
    <row r="22" spans="2:34" x14ac:dyDescent="0.25">
      <c r="B22" s="107" t="str">
        <f>VLOOKUP([1]Costs!C20,'[1]Counties to Regions'!A$3:B$69,2,FALSE)</f>
        <v>NORTHFL</v>
      </c>
      <c r="C22" s="55" t="str">
        <f>VLOOKUP(D22,'[1]Counties to Regions'!E$3:I$69,5,FALSE)</f>
        <v>FL-506</v>
      </c>
      <c r="D22" s="108" t="s">
        <v>105</v>
      </c>
      <c r="E22" s="87">
        <v>629</v>
      </c>
      <c r="F22" s="73">
        <v>644</v>
      </c>
      <c r="G22" s="73">
        <v>734</v>
      </c>
      <c r="H22" s="73">
        <v>1027</v>
      </c>
      <c r="I22" s="74">
        <v>1153</v>
      </c>
      <c r="J22" s="75">
        <f t="shared" si="0"/>
        <v>5283.5999999999995</v>
      </c>
      <c r="K22" s="73">
        <f t="shared" si="0"/>
        <v>5409.5999999999995</v>
      </c>
      <c r="L22" s="73">
        <f t="shared" si="0"/>
        <v>6165.5999999999995</v>
      </c>
      <c r="M22" s="73">
        <f t="shared" si="0"/>
        <v>8626.7999999999993</v>
      </c>
      <c r="N22" s="74">
        <f t="shared" si="0"/>
        <v>9685.1999999999989</v>
      </c>
      <c r="O22" s="91">
        <v>11.37260852461436</v>
      </c>
      <c r="P22" s="86">
        <v>11.672608524614361</v>
      </c>
      <c r="Q22" s="86">
        <v>3.6252534534534533</v>
      </c>
      <c r="R22" s="86">
        <v>1.5288603603603603</v>
      </c>
      <c r="S22" s="92">
        <v>0.15021651651651652</v>
      </c>
      <c r="T22" s="91">
        <v>35.230591924850607</v>
      </c>
      <c r="U22" s="86">
        <v>35.950591924850606</v>
      </c>
      <c r="V22" s="86">
        <v>22.643935735735734</v>
      </c>
      <c r="W22" s="86">
        <v>7.877596096096096</v>
      </c>
      <c r="X22" s="92">
        <v>1.5977414414414415</v>
      </c>
      <c r="Y22" s="75">
        <f t="shared" si="1"/>
        <v>60088.314400652431</v>
      </c>
      <c r="Z22" s="73">
        <f t="shared" si="1"/>
        <v>63144.14307475384</v>
      </c>
      <c r="AA22" s="73">
        <f t="shared" si="1"/>
        <v>22351.862692612609</v>
      </c>
      <c r="AB22" s="73">
        <f t="shared" si="1"/>
        <v>13189.172556756756</v>
      </c>
      <c r="AC22" s="74">
        <f t="shared" si="1"/>
        <v>1454.8770057657657</v>
      </c>
      <c r="AD22" s="75">
        <f t="shared" si="2"/>
        <v>186144.35549414065</v>
      </c>
      <c r="AE22" s="73">
        <f t="shared" si="2"/>
        <v>194478.32207667182</v>
      </c>
      <c r="AF22" s="73">
        <f t="shared" si="2"/>
        <v>139613.45017225223</v>
      </c>
      <c r="AG22" s="73">
        <f t="shared" si="2"/>
        <v>67958.4460018018</v>
      </c>
      <c r="AH22" s="74">
        <f t="shared" si="2"/>
        <v>15474.445408648648</v>
      </c>
    </row>
    <row r="23" spans="2:34" x14ac:dyDescent="0.25">
      <c r="B23" s="107" t="str">
        <f>VLOOKUP([1]Costs!C21,'[1]Counties to Regions'!A$3:B$69,2,FALSE)</f>
        <v>NORTHFL</v>
      </c>
      <c r="C23" s="55" t="str">
        <f>VLOOKUP(D23,'[1]Counties to Regions'!E$3:I$69,5,FALSE)</f>
        <v>FL-510</v>
      </c>
      <c r="D23" s="108" t="s">
        <v>101</v>
      </c>
      <c r="E23" s="87">
        <v>746</v>
      </c>
      <c r="F23" s="73">
        <v>921</v>
      </c>
      <c r="G23" s="73">
        <v>1113</v>
      </c>
      <c r="H23" s="73">
        <v>1455</v>
      </c>
      <c r="I23" s="74">
        <v>1852</v>
      </c>
      <c r="J23" s="75">
        <f t="shared" si="0"/>
        <v>6266.4</v>
      </c>
      <c r="K23" s="73">
        <f t="shared" si="0"/>
        <v>7736.4</v>
      </c>
      <c r="L23" s="73">
        <f t="shared" si="0"/>
        <v>9349.1999999999989</v>
      </c>
      <c r="M23" s="73">
        <f t="shared" si="0"/>
        <v>12221.999999999998</v>
      </c>
      <c r="N23" s="74">
        <f t="shared" si="0"/>
        <v>15556.8</v>
      </c>
      <c r="O23" s="91">
        <v>101.38743997636942</v>
      </c>
      <c r="P23" s="86">
        <v>117.88743997636942</v>
      </c>
      <c r="Q23" s="86">
        <v>113.45778918918919</v>
      </c>
      <c r="R23" s="86">
        <v>34.642067567567565</v>
      </c>
      <c r="S23" s="92">
        <v>6.7684135135135133</v>
      </c>
      <c r="T23" s="91">
        <v>2394.3557716546397</v>
      </c>
      <c r="U23" s="86">
        <v>2433.9557716546396</v>
      </c>
      <c r="V23" s="86">
        <v>1612.4191295780342</v>
      </c>
      <c r="W23" s="86">
        <v>561.73540342072658</v>
      </c>
      <c r="X23" s="92">
        <v>112.38708068414532</v>
      </c>
      <c r="Y23" s="75">
        <f t="shared" si="1"/>
        <v>635334.2538679213</v>
      </c>
      <c r="Z23" s="73">
        <f t="shared" si="1"/>
        <v>912024.39063318435</v>
      </c>
      <c r="AA23" s="73">
        <f t="shared" si="1"/>
        <v>1060739.5626875674</v>
      </c>
      <c r="AB23" s="73">
        <f t="shared" si="1"/>
        <v>423395.3498108107</v>
      </c>
      <c r="AC23" s="74">
        <f t="shared" si="1"/>
        <v>105294.85534702701</v>
      </c>
      <c r="AD23" s="75">
        <f t="shared" si="2"/>
        <v>15003991.007496634</v>
      </c>
      <c r="AE23" s="73">
        <f t="shared" si="2"/>
        <v>18830055.431828953</v>
      </c>
      <c r="AF23" s="73">
        <f t="shared" si="2"/>
        <v>15074828.926250955</v>
      </c>
      <c r="AG23" s="73">
        <f t="shared" si="2"/>
        <v>6865530.1006081197</v>
      </c>
      <c r="AH23" s="74">
        <f t="shared" si="2"/>
        <v>1748383.3367871118</v>
      </c>
    </row>
    <row r="24" spans="2:34" x14ac:dyDescent="0.25">
      <c r="B24" s="107" t="str">
        <f>VLOOKUP([1]Costs!C22,'[1]Counties to Regions'!A$3:B$69,2,FALSE)</f>
        <v>NORTHFL</v>
      </c>
      <c r="C24" s="55" t="str">
        <f>VLOOKUP(D24,'[1]Counties to Regions'!E$3:I$69,5,FALSE)</f>
        <v>FL-511</v>
      </c>
      <c r="D24" s="108" t="s">
        <v>42</v>
      </c>
      <c r="E24" s="87">
        <v>776</v>
      </c>
      <c r="F24" s="73">
        <v>840</v>
      </c>
      <c r="G24" s="73">
        <v>987</v>
      </c>
      <c r="H24" s="73">
        <v>1385</v>
      </c>
      <c r="I24" s="74">
        <v>1709</v>
      </c>
      <c r="J24" s="75">
        <f t="shared" si="0"/>
        <v>6518.4</v>
      </c>
      <c r="K24" s="73">
        <f t="shared" si="0"/>
        <v>7056</v>
      </c>
      <c r="L24" s="73">
        <f t="shared" si="0"/>
        <v>8290.7999999999993</v>
      </c>
      <c r="M24" s="73">
        <f t="shared" si="0"/>
        <v>11633.999999999998</v>
      </c>
      <c r="N24" s="74">
        <f t="shared" si="0"/>
        <v>14355.599999999999</v>
      </c>
      <c r="O24" s="91">
        <v>53.490415531981974</v>
      </c>
      <c r="P24" s="86">
        <v>58.940415531981976</v>
      </c>
      <c r="Q24" s="86">
        <v>72.578675675675683</v>
      </c>
      <c r="R24" s="86">
        <v>23.974527027027026</v>
      </c>
      <c r="S24" s="92">
        <v>4.2949054054054052</v>
      </c>
      <c r="T24" s="91">
        <v>957.87880625874595</v>
      </c>
      <c r="U24" s="86">
        <v>970.95880625874599</v>
      </c>
      <c r="V24" s="86">
        <v>670.22955040072816</v>
      </c>
      <c r="W24" s="86">
        <v>234.76769657168859</v>
      </c>
      <c r="X24" s="92">
        <v>47.153539314337721</v>
      </c>
      <c r="Y24" s="75">
        <f t="shared" si="1"/>
        <v>348671.9246036713</v>
      </c>
      <c r="Z24" s="73">
        <f t="shared" si="1"/>
        <v>415883.57199366484</v>
      </c>
      <c r="AA24" s="73">
        <f t="shared" si="1"/>
        <v>601735.28429189185</v>
      </c>
      <c r="AB24" s="73">
        <f t="shared" si="1"/>
        <v>278919.64743243239</v>
      </c>
      <c r="AC24" s="74">
        <f t="shared" si="1"/>
        <v>61655.944037837828</v>
      </c>
      <c r="AD24" s="75">
        <f t="shared" si="2"/>
        <v>6243837.2107170094</v>
      </c>
      <c r="AE24" s="73">
        <f t="shared" si="2"/>
        <v>6851085.3369617118</v>
      </c>
      <c r="AF24" s="73">
        <f t="shared" si="2"/>
        <v>5556739.1564623564</v>
      </c>
      <c r="AG24" s="73">
        <f t="shared" si="2"/>
        <v>2731287.3819150245</v>
      </c>
      <c r="AH24" s="74">
        <f t="shared" si="2"/>
        <v>676917.34898090654</v>
      </c>
    </row>
    <row r="25" spans="2:34" x14ac:dyDescent="0.25">
      <c r="B25" s="107" t="str">
        <f>VLOOKUP([1]Costs!C23,'[1]Counties to Regions'!A$3:B$69,2,FALSE)</f>
        <v>NORTHFL</v>
      </c>
      <c r="C25" s="55" t="str">
        <f>VLOOKUP(D25,'[1]Counties to Regions'!E$3:I$69,5,FALSE)</f>
        <v>FL-504</v>
      </c>
      <c r="D25" s="108" t="s">
        <v>50</v>
      </c>
      <c r="E25" s="87">
        <v>754</v>
      </c>
      <c r="F25" s="73">
        <v>854</v>
      </c>
      <c r="G25" s="73">
        <v>1100</v>
      </c>
      <c r="H25" s="73">
        <v>1448</v>
      </c>
      <c r="I25" s="74">
        <v>1633</v>
      </c>
      <c r="J25" s="75">
        <f t="shared" si="0"/>
        <v>6333.5999999999995</v>
      </c>
      <c r="K25" s="73">
        <f t="shared" si="0"/>
        <v>7173.5999999999995</v>
      </c>
      <c r="L25" s="73">
        <f t="shared" si="0"/>
        <v>9240</v>
      </c>
      <c r="M25" s="73">
        <f t="shared" si="0"/>
        <v>12163.199999999999</v>
      </c>
      <c r="N25" s="74">
        <f t="shared" si="0"/>
        <v>13717.199999999999</v>
      </c>
      <c r="O25" s="91">
        <v>35.688709379213812</v>
      </c>
      <c r="P25" s="86">
        <v>37.58870937921381</v>
      </c>
      <c r="Q25" s="86">
        <v>21.564864864864862</v>
      </c>
      <c r="R25" s="86">
        <v>6.8445945945945947</v>
      </c>
      <c r="S25" s="92">
        <v>1.868918918918919</v>
      </c>
      <c r="T25" s="91">
        <v>148.22040610645567</v>
      </c>
      <c r="U25" s="86">
        <v>152.78040610645567</v>
      </c>
      <c r="V25" s="86">
        <v>199.55729729729728</v>
      </c>
      <c r="W25" s="86">
        <v>69.641891891891888</v>
      </c>
      <c r="X25" s="92">
        <v>13.928378378378378</v>
      </c>
      <c r="Y25" s="75">
        <f t="shared" si="1"/>
        <v>226038.00972418857</v>
      </c>
      <c r="Z25" s="73">
        <f t="shared" si="1"/>
        <v>269646.36560272815</v>
      </c>
      <c r="AA25" s="73">
        <f t="shared" si="1"/>
        <v>199259.35135135133</v>
      </c>
      <c r="AB25" s="73">
        <f t="shared" si="1"/>
        <v>83252.17297297297</v>
      </c>
      <c r="AC25" s="74">
        <f t="shared" si="1"/>
        <v>25636.334594594595</v>
      </c>
      <c r="AD25" s="75">
        <f t="shared" si="2"/>
        <v>938768.76411584753</v>
      </c>
      <c r="AE25" s="73">
        <f t="shared" si="2"/>
        <v>1095985.5212452703</v>
      </c>
      <c r="AF25" s="73">
        <f t="shared" si="2"/>
        <v>1843909.4270270269</v>
      </c>
      <c r="AG25" s="73">
        <f t="shared" si="2"/>
        <v>847068.25945945934</v>
      </c>
      <c r="AH25" s="74">
        <f t="shared" si="2"/>
        <v>191058.35189189186</v>
      </c>
    </row>
    <row r="26" spans="2:34" x14ac:dyDescent="0.25">
      <c r="B26" s="107" t="str">
        <f>VLOOKUP([1]Costs!C24,'[1]Counties to Regions'!A$3:B$69,2,FALSE)</f>
        <v>NORTHFL</v>
      </c>
      <c r="C26" s="55" t="str">
        <f>VLOOKUP(D26,'[1]Counties to Regions'!E$3:I$69,5,FALSE)</f>
        <v>FL-506</v>
      </c>
      <c r="D26" s="108" t="s">
        <v>93</v>
      </c>
      <c r="E26" s="87">
        <v>645</v>
      </c>
      <c r="F26" s="73">
        <v>661</v>
      </c>
      <c r="G26" s="73">
        <v>753</v>
      </c>
      <c r="H26" s="73">
        <v>1078</v>
      </c>
      <c r="I26" s="74">
        <v>1304</v>
      </c>
      <c r="J26" s="75">
        <f t="shared" si="0"/>
        <v>5417.9999999999991</v>
      </c>
      <c r="K26" s="73">
        <f t="shared" si="0"/>
        <v>5552.4</v>
      </c>
      <c r="L26" s="73">
        <f t="shared" si="0"/>
        <v>6325.2000000000007</v>
      </c>
      <c r="M26" s="73">
        <f t="shared" si="0"/>
        <v>9055.1999999999989</v>
      </c>
      <c r="N26" s="74">
        <f t="shared" si="0"/>
        <v>10953.599999999999</v>
      </c>
      <c r="O26" s="91">
        <v>11.440155280490758</v>
      </c>
      <c r="P26" s="86">
        <v>11.640155280490758</v>
      </c>
      <c r="Q26" s="86">
        <v>5.4259237237237237</v>
      </c>
      <c r="R26" s="86">
        <v>2.207671171171171</v>
      </c>
      <c r="S26" s="92">
        <v>0.28597867867867865</v>
      </c>
      <c r="T26" s="91">
        <v>42.564485436603405</v>
      </c>
      <c r="U26" s="86">
        <v>43.044485436603402</v>
      </c>
      <c r="V26" s="86">
        <v>83.858941141141145</v>
      </c>
      <c r="W26" s="86">
        <v>29.825812312312312</v>
      </c>
      <c r="X26" s="92">
        <v>5.9873846846846845</v>
      </c>
      <c r="Y26" s="75">
        <f t="shared" si="1"/>
        <v>61982.761309698923</v>
      </c>
      <c r="Z26" s="73">
        <f t="shared" si="1"/>
        <v>64630.798179396879</v>
      </c>
      <c r="AA26" s="73">
        <f t="shared" si="1"/>
        <v>34320.052737297301</v>
      </c>
      <c r="AB26" s="73">
        <f t="shared" si="1"/>
        <v>19990.903989189184</v>
      </c>
      <c r="AC26" s="74">
        <f t="shared" si="1"/>
        <v>3132.4960547747742</v>
      </c>
      <c r="AD26" s="75">
        <f t="shared" si="2"/>
        <v>230614.38209551721</v>
      </c>
      <c r="AE26" s="73">
        <f t="shared" si="2"/>
        <v>239000.20093819671</v>
      </c>
      <c r="AF26" s="73">
        <f t="shared" si="2"/>
        <v>530424.57450594602</v>
      </c>
      <c r="AG26" s="73">
        <f t="shared" si="2"/>
        <v>270078.69565045042</v>
      </c>
      <c r="AH26" s="74">
        <f t="shared" si="2"/>
        <v>65583.416882162157</v>
      </c>
    </row>
    <row r="27" spans="2:34" x14ac:dyDescent="0.25">
      <c r="B27" s="107" t="str">
        <f>VLOOKUP([1]Costs!C25,'[1]Counties to Regions'!A$3:B$69,2,FALSE)</f>
        <v>NORTHFL</v>
      </c>
      <c r="C27" s="55" t="str">
        <f>VLOOKUP(D27,'[1]Counties to Regions'!E$3:I$69,5,FALSE)</f>
        <v>FL-506</v>
      </c>
      <c r="D27" s="108" t="s">
        <v>128</v>
      </c>
      <c r="E27" s="87">
        <v>778</v>
      </c>
      <c r="F27" s="73">
        <v>843</v>
      </c>
      <c r="G27" s="73">
        <v>1024</v>
      </c>
      <c r="H27" s="73">
        <v>1361</v>
      </c>
      <c r="I27" s="74">
        <v>1484</v>
      </c>
      <c r="J27" s="75">
        <f t="shared" si="0"/>
        <v>6535.1999999999989</v>
      </c>
      <c r="K27" s="73">
        <f t="shared" si="0"/>
        <v>7081.1999999999989</v>
      </c>
      <c r="L27" s="73">
        <f t="shared" si="0"/>
        <v>8601.5999999999985</v>
      </c>
      <c r="M27" s="73">
        <f t="shared" si="0"/>
        <v>11432.4</v>
      </c>
      <c r="N27" s="74">
        <f t="shared" si="0"/>
        <v>12465.599999999999</v>
      </c>
      <c r="O27" s="91">
        <v>16.740419297072215</v>
      </c>
      <c r="P27" s="86">
        <v>17.540419297072216</v>
      </c>
      <c r="Q27" s="86">
        <v>7.7470210210210206</v>
      </c>
      <c r="R27" s="86">
        <v>2.1080630630630628</v>
      </c>
      <c r="S27" s="92">
        <v>0.26605705705705707</v>
      </c>
      <c r="T27" s="91">
        <v>53.673270754534535</v>
      </c>
      <c r="U27" s="86">
        <v>55.593270754534537</v>
      </c>
      <c r="V27" s="86">
        <v>76.281087087087087</v>
      </c>
      <c r="W27" s="86">
        <v>26.605150150150152</v>
      </c>
      <c r="X27" s="92">
        <v>5.3432522522522525</v>
      </c>
      <c r="Y27" s="75">
        <f t="shared" si="1"/>
        <v>109401.98819022632</v>
      </c>
      <c r="Z27" s="73">
        <f t="shared" si="1"/>
        <v>124207.21712642776</v>
      </c>
      <c r="AA27" s="73">
        <f t="shared" si="1"/>
        <v>66636.776014414398</v>
      </c>
      <c r="AB27" s="73">
        <f t="shared" si="1"/>
        <v>24100.220162162157</v>
      </c>
      <c r="AC27" s="74">
        <f t="shared" si="1"/>
        <v>3316.5608504504503</v>
      </c>
      <c r="AD27" s="75">
        <f t="shared" si="2"/>
        <v>350765.55903503404</v>
      </c>
      <c r="AE27" s="73">
        <f t="shared" si="2"/>
        <v>393667.06886700989</v>
      </c>
      <c r="AF27" s="73">
        <f t="shared" si="2"/>
        <v>656139.39868828817</v>
      </c>
      <c r="AG27" s="73">
        <f t="shared" si="2"/>
        <v>304160.71857657656</v>
      </c>
      <c r="AH27" s="74">
        <f t="shared" si="2"/>
        <v>66606.845275675674</v>
      </c>
    </row>
    <row r="28" spans="2:34" x14ac:dyDescent="0.25">
      <c r="B28" s="107" t="str">
        <f>VLOOKUP([1]Costs!C26,'[1]Counties to Regions'!A$3:B$69,2,FALSE)</f>
        <v>NORTHFL</v>
      </c>
      <c r="C28" s="55" t="str">
        <f>VLOOKUP(D28,'[1]Counties to Regions'!E$3:I$69,5,FALSE)</f>
        <v>FL-508</v>
      </c>
      <c r="D28" s="108" t="s">
        <v>26</v>
      </c>
      <c r="E28" s="87">
        <v>805</v>
      </c>
      <c r="F28" s="73">
        <v>897</v>
      </c>
      <c r="G28" s="73">
        <v>1083</v>
      </c>
      <c r="H28" s="73">
        <v>1415</v>
      </c>
      <c r="I28" s="74">
        <v>1469</v>
      </c>
      <c r="J28" s="75">
        <f t="shared" si="0"/>
        <v>6762</v>
      </c>
      <c r="K28" s="73">
        <f t="shared" si="0"/>
        <v>7534.7999999999993</v>
      </c>
      <c r="L28" s="73">
        <f t="shared" si="0"/>
        <v>9097.1999999999989</v>
      </c>
      <c r="M28" s="73">
        <f t="shared" si="0"/>
        <v>11885.999999999998</v>
      </c>
      <c r="N28" s="74">
        <f t="shared" si="0"/>
        <v>12339.599999999999</v>
      </c>
      <c r="O28" s="91">
        <v>27.093451590318502</v>
      </c>
      <c r="P28" s="86">
        <v>27.393451590318502</v>
      </c>
      <c r="Q28" s="86">
        <v>2.2032972972972971</v>
      </c>
      <c r="R28" s="86">
        <v>0.23689189189189191</v>
      </c>
      <c r="S28" s="92">
        <v>7.3783783783783786E-3</v>
      </c>
      <c r="T28" s="91">
        <v>43.288761389592231</v>
      </c>
      <c r="U28" s="86">
        <v>44.00876138959223</v>
      </c>
      <c r="V28" s="86">
        <v>8.4599459459459467</v>
      </c>
      <c r="W28" s="86">
        <v>2.7928378378378378</v>
      </c>
      <c r="X28" s="92">
        <v>0.63856756756756761</v>
      </c>
      <c r="Y28" s="75">
        <f t="shared" si="1"/>
        <v>183205.9196537337</v>
      </c>
      <c r="Z28" s="73">
        <f t="shared" si="1"/>
        <v>206404.17904273182</v>
      </c>
      <c r="AA28" s="73">
        <f t="shared" si="1"/>
        <v>20043.83617297297</v>
      </c>
      <c r="AB28" s="73">
        <f t="shared" si="1"/>
        <v>2815.6970270270267</v>
      </c>
      <c r="AC28" s="74">
        <f t="shared" si="1"/>
        <v>91.046237837837836</v>
      </c>
      <c r="AD28" s="75">
        <f t="shared" si="2"/>
        <v>292718.60451642267</v>
      </c>
      <c r="AE28" s="73">
        <f t="shared" si="2"/>
        <v>331597.21531829948</v>
      </c>
      <c r="AF28" s="73">
        <f t="shared" si="2"/>
        <v>76961.820259459462</v>
      </c>
      <c r="AG28" s="73">
        <f t="shared" si="2"/>
        <v>33195.670540540537</v>
      </c>
      <c r="AH28" s="74">
        <f t="shared" si="2"/>
        <v>7879.6683567567561</v>
      </c>
    </row>
    <row r="29" spans="2:34" x14ac:dyDescent="0.25">
      <c r="B29" s="107" t="str">
        <f>VLOOKUP([1]Costs!C27,'[1]Counties to Regions'!A$3:B$69,2,FALSE)</f>
        <v>SOUTHFL</v>
      </c>
      <c r="C29" s="55" t="str">
        <f>VLOOKUP(D29,'[1]Counties to Regions'!E$3:I$69,5,FALSE)</f>
        <v>FL-517</v>
      </c>
      <c r="D29" s="108" t="s">
        <v>87</v>
      </c>
      <c r="E29" s="87">
        <v>673</v>
      </c>
      <c r="F29" s="73">
        <v>675</v>
      </c>
      <c r="G29" s="73">
        <v>785</v>
      </c>
      <c r="H29" s="73">
        <v>976</v>
      </c>
      <c r="I29" s="74">
        <v>1114</v>
      </c>
      <c r="J29" s="75">
        <f t="shared" si="0"/>
        <v>5653.2</v>
      </c>
      <c r="K29" s="73">
        <f t="shared" si="0"/>
        <v>5669.9999999999991</v>
      </c>
      <c r="L29" s="73">
        <f t="shared" si="0"/>
        <v>6594</v>
      </c>
      <c r="M29" s="73">
        <f t="shared" si="0"/>
        <v>8198.4</v>
      </c>
      <c r="N29" s="74">
        <f t="shared" si="0"/>
        <v>9357.5999999999985</v>
      </c>
      <c r="O29" s="91">
        <v>14.190655726539411</v>
      </c>
      <c r="P29" s="86">
        <v>14.440655726539411</v>
      </c>
      <c r="Q29" s="86">
        <v>3.3608450450450449</v>
      </c>
      <c r="R29" s="86">
        <v>1.3253018018018019</v>
      </c>
      <c r="S29" s="92">
        <v>3.1727027027027031E-2</v>
      </c>
      <c r="T29" s="91">
        <v>148.11608017398243</v>
      </c>
      <c r="U29" s="86">
        <v>148.71608017398242</v>
      </c>
      <c r="V29" s="86">
        <v>73.413328688089393</v>
      </c>
      <c r="W29" s="86">
        <v>26.088093579079548</v>
      </c>
      <c r="X29" s="92">
        <v>5.2842853824825768</v>
      </c>
      <c r="Y29" s="75">
        <f t="shared" si="1"/>
        <v>80222.614953272598</v>
      </c>
      <c r="Z29" s="73">
        <f t="shared" si="1"/>
        <v>81878.517969478446</v>
      </c>
      <c r="AA29" s="73">
        <f t="shared" si="1"/>
        <v>22161.412227027027</v>
      </c>
      <c r="AB29" s="73">
        <f t="shared" si="1"/>
        <v>10865.354291891892</v>
      </c>
      <c r="AC29" s="74">
        <f t="shared" si="1"/>
        <v>296.8888281081081</v>
      </c>
      <c r="AD29" s="75">
        <f t="shared" si="2"/>
        <v>837329.82443955739</v>
      </c>
      <c r="AE29" s="73">
        <f t="shared" si="2"/>
        <v>843220.17458648013</v>
      </c>
      <c r="AF29" s="73">
        <f t="shared" si="2"/>
        <v>484087.48936926149</v>
      </c>
      <c r="AG29" s="73">
        <f t="shared" si="2"/>
        <v>213880.62639872576</v>
      </c>
      <c r="AH29" s="74">
        <f t="shared" si="2"/>
        <v>49448.228895118955</v>
      </c>
    </row>
    <row r="30" spans="2:34" x14ac:dyDescent="0.25">
      <c r="B30" s="107" t="str">
        <f>VLOOKUP([1]Costs!C28,'[1]Counties to Regions'!A$3:B$69,2,FALSE)</f>
        <v>NORTHFL</v>
      </c>
      <c r="C30" s="55" t="str">
        <f>VLOOKUP(D30,'[1]Counties to Regions'!E$3:I$69,5,FALSE)</f>
        <v>FL-515</v>
      </c>
      <c r="D30" s="108" t="s">
        <v>129</v>
      </c>
      <c r="E30" s="87">
        <v>759</v>
      </c>
      <c r="F30" s="73">
        <v>764</v>
      </c>
      <c r="G30" s="73">
        <v>1007</v>
      </c>
      <c r="H30" s="73">
        <v>1253</v>
      </c>
      <c r="I30" s="74">
        <v>1698</v>
      </c>
      <c r="J30" s="75">
        <f t="shared" si="0"/>
        <v>6375.5999999999995</v>
      </c>
      <c r="K30" s="73">
        <f t="shared" si="0"/>
        <v>6417.5999999999995</v>
      </c>
      <c r="L30" s="73">
        <f t="shared" si="0"/>
        <v>8458.7999999999993</v>
      </c>
      <c r="M30" s="73">
        <f t="shared" si="0"/>
        <v>10525.199999999999</v>
      </c>
      <c r="N30" s="74">
        <f t="shared" si="0"/>
        <v>14263.199999999999</v>
      </c>
      <c r="O30" s="91">
        <v>6.8466881677754374</v>
      </c>
      <c r="P30" s="86">
        <v>7.0966881677754374</v>
      </c>
      <c r="Q30" s="86">
        <v>1.3773315315315313</v>
      </c>
      <c r="R30" s="86">
        <v>0.34309459459459457</v>
      </c>
      <c r="S30" s="92">
        <v>6.8618918918918914E-2</v>
      </c>
      <c r="T30" s="91">
        <v>37.827417877839423</v>
      </c>
      <c r="U30" s="86">
        <v>38.427417877839424</v>
      </c>
      <c r="V30" s="86">
        <v>32.828163963963966</v>
      </c>
      <c r="W30" s="86">
        <v>11.593391891891892</v>
      </c>
      <c r="X30" s="92">
        <v>2.3853450450450451</v>
      </c>
      <c r="Y30" s="75">
        <f t="shared" si="1"/>
        <v>43651.745082469075</v>
      </c>
      <c r="Z30" s="73">
        <f t="shared" si="1"/>
        <v>45543.70598551564</v>
      </c>
      <c r="AA30" s="73">
        <f t="shared" si="1"/>
        <v>11650.571958918916</v>
      </c>
      <c r="AB30" s="73">
        <f t="shared" si="1"/>
        <v>3611.1392270270262</v>
      </c>
      <c r="AC30" s="74">
        <f t="shared" si="1"/>
        <v>978.72536432432423</v>
      </c>
      <c r="AD30" s="75">
        <f t="shared" si="2"/>
        <v>241172.485421953</v>
      </c>
      <c r="AE30" s="73">
        <f t="shared" si="2"/>
        <v>246611.79697282228</v>
      </c>
      <c r="AF30" s="73">
        <f t="shared" si="2"/>
        <v>277686.87333837838</v>
      </c>
      <c r="AG30" s="73">
        <f t="shared" si="2"/>
        <v>122022.76834054053</v>
      </c>
      <c r="AH30" s="74">
        <f t="shared" si="2"/>
        <v>34022.653446486482</v>
      </c>
    </row>
    <row r="31" spans="2:34" x14ac:dyDescent="0.25">
      <c r="B31" s="107" t="str">
        <f>VLOOKUP([1]Costs!C29,'[1]Counties to Regions'!A$3:B$69,2,FALSE)</f>
        <v>NORTHFL</v>
      </c>
      <c r="C31" s="55" t="str">
        <f>VLOOKUP(D31,'[1]Counties to Regions'!E$3:I$69,5,FALSE)</f>
        <v>FL-518</v>
      </c>
      <c r="D31" s="108" t="s">
        <v>109</v>
      </c>
      <c r="E31" s="87">
        <v>553</v>
      </c>
      <c r="F31" s="73">
        <v>565</v>
      </c>
      <c r="G31" s="73">
        <v>734</v>
      </c>
      <c r="H31" s="73">
        <v>1050</v>
      </c>
      <c r="I31" s="74">
        <v>1271</v>
      </c>
      <c r="J31" s="75">
        <f t="shared" si="0"/>
        <v>4645.2</v>
      </c>
      <c r="K31" s="73">
        <f t="shared" si="0"/>
        <v>4746</v>
      </c>
      <c r="L31" s="73">
        <f t="shared" si="0"/>
        <v>6165.5999999999995</v>
      </c>
      <c r="M31" s="73">
        <f t="shared" si="0"/>
        <v>8820</v>
      </c>
      <c r="N31" s="74">
        <f t="shared" si="0"/>
        <v>10676.4</v>
      </c>
      <c r="O31" s="91">
        <v>10.795611768737963</v>
      </c>
      <c r="P31" s="86">
        <v>11.045611768737963</v>
      </c>
      <c r="Q31" s="86">
        <v>5.7827675675675669</v>
      </c>
      <c r="R31" s="86">
        <v>1.5117027027027026</v>
      </c>
      <c r="S31" s="92">
        <v>0.2523405405405405</v>
      </c>
      <c r="T31" s="91">
        <v>174.82099531216903</v>
      </c>
      <c r="U31" s="86">
        <v>175.42099531216903</v>
      </c>
      <c r="V31" s="86">
        <v>161.73093945844815</v>
      </c>
      <c r="W31" s="86">
        <v>57.51104980658863</v>
      </c>
      <c r="X31" s="92">
        <v>11.402209961317727</v>
      </c>
      <c r="Y31" s="75">
        <f t="shared" si="1"/>
        <v>50147.775788141582</v>
      </c>
      <c r="Z31" s="73">
        <f t="shared" si="1"/>
        <v>52422.473454430372</v>
      </c>
      <c r="AA31" s="73">
        <f t="shared" si="1"/>
        <v>35654.231714594585</v>
      </c>
      <c r="AB31" s="73">
        <f t="shared" si="1"/>
        <v>13333.217837837838</v>
      </c>
      <c r="AC31" s="74">
        <f t="shared" si="1"/>
        <v>2694.0885470270264</v>
      </c>
      <c r="AD31" s="75">
        <f t="shared" si="2"/>
        <v>812078.48742408759</v>
      </c>
      <c r="AE31" s="73">
        <f t="shared" si="2"/>
        <v>832548.04375155421</v>
      </c>
      <c r="AF31" s="73">
        <f t="shared" si="2"/>
        <v>997168.28032500786</v>
      </c>
      <c r="AG31" s="73">
        <f t="shared" si="2"/>
        <v>507247.4592941117</v>
      </c>
      <c r="AH31" s="74">
        <f t="shared" si="2"/>
        <v>121734.55443101257</v>
      </c>
    </row>
    <row r="32" spans="2:34" x14ac:dyDescent="0.25">
      <c r="B32" s="107" t="str">
        <f>VLOOKUP([1]Costs!C30,'[1]Counties to Regions'!A$3:B$69,2,FALSE)</f>
        <v>SOUTHFL</v>
      </c>
      <c r="C32" s="55" t="str">
        <f>VLOOKUP(D32,'[1]Counties to Regions'!E$3:I$69,5,FALSE)</f>
        <v>FL-517</v>
      </c>
      <c r="D32" s="108" t="s">
        <v>112</v>
      </c>
      <c r="E32" s="87">
        <v>565</v>
      </c>
      <c r="F32" s="73">
        <v>569</v>
      </c>
      <c r="G32" s="73">
        <v>750</v>
      </c>
      <c r="H32" s="73">
        <v>972</v>
      </c>
      <c r="I32" s="74">
        <v>1168</v>
      </c>
      <c r="J32" s="75">
        <f t="shared" si="0"/>
        <v>4746</v>
      </c>
      <c r="K32" s="73">
        <f t="shared" si="0"/>
        <v>4779.5999999999995</v>
      </c>
      <c r="L32" s="73">
        <f t="shared" si="0"/>
        <v>6300</v>
      </c>
      <c r="M32" s="73">
        <f t="shared" si="0"/>
        <v>8164.7999999999993</v>
      </c>
      <c r="N32" s="74">
        <f t="shared" si="0"/>
        <v>9811.1999999999989</v>
      </c>
      <c r="O32" s="91">
        <v>15.249014566812912</v>
      </c>
      <c r="P32" s="86">
        <v>15.699014566812911</v>
      </c>
      <c r="Q32" s="86">
        <v>6.7590936936936936</v>
      </c>
      <c r="R32" s="86">
        <v>2.7532477477477477</v>
      </c>
      <c r="S32" s="92">
        <v>0.11731621621621623</v>
      </c>
      <c r="T32" s="91">
        <v>15.764104009247713</v>
      </c>
      <c r="U32" s="86">
        <v>16.844104009247715</v>
      </c>
      <c r="V32" s="86">
        <v>57.685140540540537</v>
      </c>
      <c r="W32" s="86">
        <v>20.299454954954953</v>
      </c>
      <c r="X32" s="92">
        <v>4.1265576576576573</v>
      </c>
      <c r="Y32" s="75">
        <f t="shared" si="1"/>
        <v>72371.823134094084</v>
      </c>
      <c r="Z32" s="73">
        <f t="shared" si="1"/>
        <v>75035.010023538984</v>
      </c>
      <c r="AA32" s="73">
        <f t="shared" si="1"/>
        <v>42582.29027027027</v>
      </c>
      <c r="AB32" s="73">
        <f t="shared" si="1"/>
        <v>22479.71721081081</v>
      </c>
      <c r="AC32" s="74">
        <f t="shared" si="1"/>
        <v>1151.0128605405405</v>
      </c>
      <c r="AD32" s="75">
        <f t="shared" si="2"/>
        <v>74816.437627889653</v>
      </c>
      <c r="AE32" s="73">
        <f t="shared" si="2"/>
        <v>80508.079522600368</v>
      </c>
      <c r="AF32" s="73">
        <f t="shared" si="2"/>
        <v>363416.38540540537</v>
      </c>
      <c r="AG32" s="73">
        <f t="shared" si="2"/>
        <v>165740.9898162162</v>
      </c>
      <c r="AH32" s="74">
        <f t="shared" si="2"/>
        <v>40486.482490810806</v>
      </c>
    </row>
    <row r="33" spans="2:34" x14ac:dyDescent="0.25">
      <c r="B33" s="107" t="str">
        <f>VLOOKUP([1]Costs!C31,'[1]Counties to Regions'!A$3:B$69,2,FALSE)</f>
        <v>SOUTHFL</v>
      </c>
      <c r="C33" s="55" t="str">
        <f>VLOOKUP(D33,'[1]Counties to Regions'!E$3:I$69,5,FALSE)</f>
        <v>FL-517</v>
      </c>
      <c r="D33" s="108" t="s">
        <v>119</v>
      </c>
      <c r="E33" s="87">
        <v>629</v>
      </c>
      <c r="F33" s="73">
        <v>644</v>
      </c>
      <c r="G33" s="73">
        <v>734</v>
      </c>
      <c r="H33" s="73">
        <v>1050</v>
      </c>
      <c r="I33" s="74">
        <v>1213</v>
      </c>
      <c r="J33" s="75">
        <f t="shared" si="0"/>
        <v>5283.5999999999995</v>
      </c>
      <c r="K33" s="73">
        <f t="shared" si="0"/>
        <v>5409.5999999999995</v>
      </c>
      <c r="L33" s="73">
        <f t="shared" si="0"/>
        <v>6165.5999999999995</v>
      </c>
      <c r="M33" s="73">
        <f t="shared" si="0"/>
        <v>8820</v>
      </c>
      <c r="N33" s="74">
        <f t="shared" si="0"/>
        <v>10189.199999999999</v>
      </c>
      <c r="O33" s="91">
        <v>15.250958078565708</v>
      </c>
      <c r="P33" s="86">
        <v>15.950958078565707</v>
      </c>
      <c r="Q33" s="86">
        <v>10.444926126126125</v>
      </c>
      <c r="R33" s="86">
        <v>3.2660450450450451</v>
      </c>
      <c r="S33" s="92">
        <v>0.21987567567567567</v>
      </c>
      <c r="T33" s="91">
        <v>21.820041032753302</v>
      </c>
      <c r="U33" s="86">
        <v>23.500041032753302</v>
      </c>
      <c r="V33" s="86">
        <v>104.7103891891892</v>
      </c>
      <c r="W33" s="86">
        <v>36.879900900900907</v>
      </c>
      <c r="X33" s="92">
        <v>7.4426468468468476</v>
      </c>
      <c r="Y33" s="75">
        <f t="shared" si="1"/>
        <v>80579.962103909769</v>
      </c>
      <c r="Z33" s="73">
        <f t="shared" si="1"/>
        <v>86288.302821809033</v>
      </c>
      <c r="AA33" s="73">
        <f t="shared" si="1"/>
        <v>64399.236523243235</v>
      </c>
      <c r="AB33" s="73">
        <f t="shared" si="1"/>
        <v>28806.517297297298</v>
      </c>
      <c r="AC33" s="74">
        <f t="shared" si="1"/>
        <v>2240.3572345945945</v>
      </c>
      <c r="AD33" s="75">
        <f t="shared" si="2"/>
        <v>115288.36880065534</v>
      </c>
      <c r="AE33" s="73">
        <f t="shared" si="2"/>
        <v>127125.82197078224</v>
      </c>
      <c r="AF33" s="73">
        <f t="shared" si="2"/>
        <v>645602.37558486487</v>
      </c>
      <c r="AG33" s="73">
        <f t="shared" si="2"/>
        <v>325280.725945946</v>
      </c>
      <c r="AH33" s="74">
        <f t="shared" si="2"/>
        <v>75834.61725189189</v>
      </c>
    </row>
    <row r="34" spans="2:34" x14ac:dyDescent="0.25">
      <c r="B34" s="107" t="str">
        <f>VLOOKUP([1]Costs!C32,'[1]Counties to Regions'!A$3:B$69,2,FALSE)</f>
        <v>TAMPABAY</v>
      </c>
      <c r="C34" s="55" t="str">
        <f>VLOOKUP(D34,'[1]Counties to Regions'!E$3:I$69,5,FALSE)</f>
        <v>FL-520</v>
      </c>
      <c r="D34" s="108" t="s">
        <v>17</v>
      </c>
      <c r="E34" s="87">
        <v>989</v>
      </c>
      <c r="F34" s="73">
        <v>1040</v>
      </c>
      <c r="G34" s="73">
        <v>1271</v>
      </c>
      <c r="H34" s="73">
        <v>1651</v>
      </c>
      <c r="I34" s="74">
        <v>2028</v>
      </c>
      <c r="J34" s="75">
        <f t="shared" si="0"/>
        <v>8307.5999999999985</v>
      </c>
      <c r="K34" s="73">
        <f t="shared" si="0"/>
        <v>8736</v>
      </c>
      <c r="L34" s="73">
        <f t="shared" si="0"/>
        <v>10676.4</v>
      </c>
      <c r="M34" s="73">
        <f t="shared" si="0"/>
        <v>13868.399999999998</v>
      </c>
      <c r="N34" s="74">
        <f t="shared" si="0"/>
        <v>17035.199999999997</v>
      </c>
      <c r="O34" s="91">
        <v>22.720619859238887</v>
      </c>
      <c r="P34" s="86">
        <v>25.970619859238887</v>
      </c>
      <c r="Q34" s="86">
        <v>31.204097297297295</v>
      </c>
      <c r="R34" s="86">
        <v>10.447891891891892</v>
      </c>
      <c r="S34" s="92">
        <v>2.3895783783783786</v>
      </c>
      <c r="T34" s="91">
        <v>460.10226372933846</v>
      </c>
      <c r="U34" s="86">
        <v>467.90226372933847</v>
      </c>
      <c r="V34" s="86">
        <v>243.39671743230602</v>
      </c>
      <c r="W34" s="86">
        <v>84.195256225823584</v>
      </c>
      <c r="X34" s="92">
        <v>16.739051245164717</v>
      </c>
      <c r="Y34" s="75">
        <f t="shared" si="1"/>
        <v>188753.82154261295</v>
      </c>
      <c r="Z34" s="73">
        <f t="shared" si="1"/>
        <v>226879.33509031092</v>
      </c>
      <c r="AA34" s="73">
        <f t="shared" si="1"/>
        <v>333147.4243848648</v>
      </c>
      <c r="AB34" s="73">
        <f t="shared" si="1"/>
        <v>144895.54391351348</v>
      </c>
      <c r="AC34" s="74">
        <f t="shared" si="1"/>
        <v>40706.945591351345</v>
      </c>
      <c r="AD34" s="75">
        <f t="shared" si="2"/>
        <v>3822345.5661578514</v>
      </c>
      <c r="AE34" s="73">
        <f t="shared" si="2"/>
        <v>4087594.1759395008</v>
      </c>
      <c r="AF34" s="73">
        <f t="shared" si="2"/>
        <v>2598600.7139942721</v>
      </c>
      <c r="AG34" s="73">
        <f t="shared" si="2"/>
        <v>1167653.4914422117</v>
      </c>
      <c r="AH34" s="74">
        <f t="shared" si="2"/>
        <v>285153.08577162994</v>
      </c>
    </row>
    <row r="35" spans="2:34" x14ac:dyDescent="0.25">
      <c r="B35" s="107" t="str">
        <f>VLOOKUP([1]Costs!C33,'[1]Counties to Regions'!A$3:B$69,2,FALSE)</f>
        <v>SOUTHFL</v>
      </c>
      <c r="C35" s="55" t="str">
        <f>VLOOKUP(D35,'[1]Counties to Regions'!E$3:I$69,5,FALSE)</f>
        <v>FL-517</v>
      </c>
      <c r="D35" s="108" t="s">
        <v>35</v>
      </c>
      <c r="E35" s="87">
        <v>575</v>
      </c>
      <c r="F35" s="73">
        <v>661</v>
      </c>
      <c r="G35" s="73">
        <v>871</v>
      </c>
      <c r="H35" s="73">
        <v>1100</v>
      </c>
      <c r="I35" s="74">
        <v>1183</v>
      </c>
      <c r="J35" s="75">
        <f t="shared" si="0"/>
        <v>4830</v>
      </c>
      <c r="K35" s="73">
        <f t="shared" si="0"/>
        <v>5552.4</v>
      </c>
      <c r="L35" s="73">
        <f t="shared" si="0"/>
        <v>7316.4</v>
      </c>
      <c r="M35" s="73">
        <f t="shared" si="0"/>
        <v>9240</v>
      </c>
      <c r="N35" s="74">
        <f t="shared" si="0"/>
        <v>9937.1999999999989</v>
      </c>
      <c r="O35" s="91">
        <v>23.438587440701752</v>
      </c>
      <c r="P35" s="86">
        <v>25.188587440701752</v>
      </c>
      <c r="Q35" s="86">
        <v>23.775812612612611</v>
      </c>
      <c r="R35" s="86">
        <v>7.723504504504505</v>
      </c>
      <c r="S35" s="92">
        <v>1.3113675675675676</v>
      </c>
      <c r="T35" s="91">
        <v>49.158079889475701</v>
      </c>
      <c r="U35" s="86">
        <v>53.358079889475704</v>
      </c>
      <c r="V35" s="86">
        <v>148.6457189189189</v>
      </c>
      <c r="W35" s="86">
        <v>51.671090090090097</v>
      </c>
      <c r="X35" s="92">
        <v>10.400884684684687</v>
      </c>
      <c r="Y35" s="75">
        <f t="shared" si="1"/>
        <v>113208.37733858946</v>
      </c>
      <c r="Z35" s="73">
        <f t="shared" si="1"/>
        <v>139857.11290575241</v>
      </c>
      <c r="AA35" s="73">
        <f t="shared" si="1"/>
        <v>173953.35539891891</v>
      </c>
      <c r="AB35" s="73">
        <f t="shared" si="1"/>
        <v>71365.181621621625</v>
      </c>
      <c r="AC35" s="74">
        <f t="shared" si="1"/>
        <v>13031.321792432431</v>
      </c>
      <c r="AD35" s="75">
        <f t="shared" si="2"/>
        <v>237433.52586616765</v>
      </c>
      <c r="AE35" s="73">
        <f t="shared" si="2"/>
        <v>296265.4027783249</v>
      </c>
      <c r="AF35" s="73">
        <f t="shared" si="2"/>
        <v>1087551.5378983782</v>
      </c>
      <c r="AG35" s="73">
        <f t="shared" si="2"/>
        <v>477440.87243243249</v>
      </c>
      <c r="AH35" s="74">
        <f t="shared" si="2"/>
        <v>103355.67128864866</v>
      </c>
    </row>
    <row r="36" spans="2:34" x14ac:dyDescent="0.25">
      <c r="B36" s="107" t="str">
        <f>VLOOKUP([1]Costs!C34,'[1]Counties to Regions'!A$3:B$69,2,FALSE)</f>
        <v>TAMPABAY</v>
      </c>
      <c r="C36" s="55" t="str">
        <f>VLOOKUP(D36,'[1]Counties to Regions'!E$3:I$69,5,FALSE)</f>
        <v>FL-501</v>
      </c>
      <c r="D36" s="108" t="s">
        <v>126</v>
      </c>
      <c r="E36" s="87">
        <v>989</v>
      </c>
      <c r="F36" s="73">
        <v>1040</v>
      </c>
      <c r="G36" s="73">
        <v>1271</v>
      </c>
      <c r="H36" s="73">
        <v>1651</v>
      </c>
      <c r="I36" s="74">
        <v>2028</v>
      </c>
      <c r="J36" s="75">
        <f t="shared" si="0"/>
        <v>8307.5999999999985</v>
      </c>
      <c r="K36" s="73">
        <f t="shared" si="0"/>
        <v>8736</v>
      </c>
      <c r="L36" s="73">
        <f t="shared" si="0"/>
        <v>10676.4</v>
      </c>
      <c r="M36" s="73">
        <f t="shared" si="0"/>
        <v>13868.399999999998</v>
      </c>
      <c r="N36" s="74">
        <f t="shared" si="0"/>
        <v>17035.199999999997</v>
      </c>
      <c r="O36" s="91">
        <v>233.3688935674964</v>
      </c>
      <c r="P36" s="86">
        <v>258.21889356749642</v>
      </c>
      <c r="Q36" s="86">
        <v>236.78911351351351</v>
      </c>
      <c r="R36" s="86">
        <v>76.192540540540534</v>
      </c>
      <c r="S36" s="92">
        <v>15.638508108108109</v>
      </c>
      <c r="T36" s="91">
        <v>3398.8297620565568</v>
      </c>
      <c r="U36" s="86">
        <v>3458.4697620565566</v>
      </c>
      <c r="V36" s="86">
        <v>1985.0670123934974</v>
      </c>
      <c r="W36" s="86">
        <v>688.00964728339193</v>
      </c>
      <c r="X36" s="92">
        <v>137.60192945667839</v>
      </c>
      <c r="Y36" s="75">
        <f t="shared" si="1"/>
        <v>1938735.4202013328</v>
      </c>
      <c r="Z36" s="73">
        <f t="shared" si="1"/>
        <v>2255800.2542056488</v>
      </c>
      <c r="AA36" s="73">
        <f t="shared" si="1"/>
        <v>2528055.2915156754</v>
      </c>
      <c r="AB36" s="73">
        <f t="shared" si="1"/>
        <v>1056668.6292324322</v>
      </c>
      <c r="AC36" s="74">
        <f t="shared" si="1"/>
        <v>266405.11332324322</v>
      </c>
      <c r="AD36" s="75">
        <f t="shared" si="2"/>
        <v>28236118.131261047</v>
      </c>
      <c r="AE36" s="73">
        <f t="shared" si="2"/>
        <v>30213191.84132608</v>
      </c>
      <c r="AF36" s="73">
        <f t="shared" si="2"/>
        <v>21193369.451117937</v>
      </c>
      <c r="AG36" s="73">
        <f t="shared" si="2"/>
        <v>9541592.9923849907</v>
      </c>
      <c r="AH36" s="74">
        <f t="shared" si="2"/>
        <v>2344076.3886804073</v>
      </c>
    </row>
    <row r="37" spans="2:34" x14ac:dyDescent="0.25">
      <c r="B37" s="107" t="str">
        <f>VLOOKUP([1]Costs!C35,'[1]Counties to Regions'!A$3:B$69,2,FALSE)</f>
        <v>NORTHFL</v>
      </c>
      <c r="C37" s="55" t="str">
        <f>VLOOKUP(D37,'[1]Counties to Regions'!E$3:I$69,5,FALSE)</f>
        <v>FL-515</v>
      </c>
      <c r="D37" s="108" t="s">
        <v>113</v>
      </c>
      <c r="E37" s="87">
        <v>553</v>
      </c>
      <c r="F37" s="73">
        <v>557</v>
      </c>
      <c r="G37" s="73">
        <v>734</v>
      </c>
      <c r="H37" s="73">
        <v>936</v>
      </c>
      <c r="I37" s="74">
        <v>1271</v>
      </c>
      <c r="J37" s="75">
        <f t="shared" si="0"/>
        <v>4645.2</v>
      </c>
      <c r="K37" s="73">
        <f t="shared" si="0"/>
        <v>4678.7999999999993</v>
      </c>
      <c r="L37" s="73">
        <f t="shared" si="0"/>
        <v>6165.5999999999995</v>
      </c>
      <c r="M37" s="73">
        <f t="shared" si="0"/>
        <v>7862.4</v>
      </c>
      <c r="N37" s="74">
        <f t="shared" si="0"/>
        <v>10676.4</v>
      </c>
      <c r="O37" s="91">
        <v>7.3822922084200462</v>
      </c>
      <c r="P37" s="86">
        <v>7.7322922084200458</v>
      </c>
      <c r="Q37" s="86">
        <v>0.99183423423423411</v>
      </c>
      <c r="R37" s="86">
        <v>0.16970270270270268</v>
      </c>
      <c r="S37" s="92">
        <v>3.3940540540540541E-2</v>
      </c>
      <c r="T37" s="91">
        <v>37.783883243896859</v>
      </c>
      <c r="U37" s="86">
        <v>38.623883243896863</v>
      </c>
      <c r="V37" s="86">
        <v>17.370418018018018</v>
      </c>
      <c r="W37" s="86">
        <v>5.9870540540540542</v>
      </c>
      <c r="X37" s="92">
        <v>1.2640774774774777</v>
      </c>
      <c r="Y37" s="75">
        <f t="shared" si="1"/>
        <v>34292.223766552794</v>
      </c>
      <c r="Z37" s="73">
        <f t="shared" si="1"/>
        <v>36177.848784755704</v>
      </c>
      <c r="AA37" s="73">
        <f t="shared" si="1"/>
        <v>6115.2531545945931</v>
      </c>
      <c r="AB37" s="73">
        <f t="shared" si="1"/>
        <v>1334.2705297297296</v>
      </c>
      <c r="AC37" s="74">
        <f t="shared" si="1"/>
        <v>362.36278702702703</v>
      </c>
      <c r="AD37" s="75">
        <f t="shared" si="2"/>
        <v>175513.69444454968</v>
      </c>
      <c r="AE37" s="73">
        <f t="shared" si="2"/>
        <v>180713.42492154462</v>
      </c>
      <c r="AF37" s="73">
        <f t="shared" si="2"/>
        <v>107099.04933189189</v>
      </c>
      <c r="AG37" s="73">
        <f t="shared" si="2"/>
        <v>47072.613794594596</v>
      </c>
      <c r="AH37" s="74">
        <f t="shared" si="2"/>
        <v>13495.796780540542</v>
      </c>
    </row>
    <row r="38" spans="2:34" x14ac:dyDescent="0.25">
      <c r="B38" s="107" t="str">
        <f>VLOOKUP([1]Costs!C36,'[1]Counties to Regions'!A$3:B$69,2,FALSE)</f>
        <v>CENTRALFL</v>
      </c>
      <c r="C38" s="55" t="str">
        <f>VLOOKUP(D38,'[1]Counties to Regions'!E$3:I$69,5,FALSE)</f>
        <v>FL-509</v>
      </c>
      <c r="D38" s="108" t="s">
        <v>130</v>
      </c>
      <c r="E38" s="87">
        <v>699</v>
      </c>
      <c r="F38" s="73">
        <v>881</v>
      </c>
      <c r="G38" s="73">
        <v>1059</v>
      </c>
      <c r="H38" s="73">
        <v>1430</v>
      </c>
      <c r="I38" s="74">
        <v>1673</v>
      </c>
      <c r="J38" s="75">
        <f t="shared" si="0"/>
        <v>5871.5999999999995</v>
      </c>
      <c r="K38" s="73">
        <f t="shared" si="0"/>
        <v>7400.4</v>
      </c>
      <c r="L38" s="73">
        <f t="shared" si="0"/>
        <v>8895.5999999999985</v>
      </c>
      <c r="M38" s="73">
        <f t="shared" si="0"/>
        <v>12011.999999999998</v>
      </c>
      <c r="N38" s="74">
        <f t="shared" si="0"/>
        <v>14053.199999999999</v>
      </c>
      <c r="O38" s="91">
        <v>22.515626205161354</v>
      </c>
      <c r="P38" s="86">
        <v>25.165626205161352</v>
      </c>
      <c r="Q38" s="86">
        <v>24.859763963963964</v>
      </c>
      <c r="R38" s="86">
        <v>7.5987252252252251</v>
      </c>
      <c r="S38" s="92">
        <v>1.9197450450450451</v>
      </c>
      <c r="T38" s="91">
        <v>344.07274259928846</v>
      </c>
      <c r="U38" s="86">
        <v>350.43274259928847</v>
      </c>
      <c r="V38" s="86">
        <v>184.6513748961309</v>
      </c>
      <c r="W38" s="86">
        <v>63.580252939094379</v>
      </c>
      <c r="X38" s="92">
        <v>12.782717254485542</v>
      </c>
      <c r="Y38" s="75">
        <f t="shared" si="1"/>
        <v>132202.75082622538</v>
      </c>
      <c r="Z38" s="73">
        <f t="shared" si="1"/>
        <v>186235.70016867606</v>
      </c>
      <c r="AA38" s="73">
        <f t="shared" si="1"/>
        <v>221142.51631783781</v>
      </c>
      <c r="AB38" s="73">
        <f t="shared" si="1"/>
        <v>91275.887405405389</v>
      </c>
      <c r="AC38" s="74">
        <f t="shared" si="1"/>
        <v>26978.561067027025</v>
      </c>
      <c r="AD38" s="75">
        <f t="shared" si="2"/>
        <v>2020257.5154459819</v>
      </c>
      <c r="AE38" s="73">
        <f t="shared" si="2"/>
        <v>2593342.4683317742</v>
      </c>
      <c r="AF38" s="73">
        <f t="shared" si="2"/>
        <v>1642584.7705260217</v>
      </c>
      <c r="AG38" s="73">
        <f t="shared" si="2"/>
        <v>763725.99830440152</v>
      </c>
      <c r="AH38" s="74">
        <f t="shared" si="2"/>
        <v>179638.08212073622</v>
      </c>
    </row>
    <row r="39" spans="2:34" x14ac:dyDescent="0.25">
      <c r="B39" s="107" t="str">
        <f>VLOOKUP([1]Costs!C37,'[1]Counties to Regions'!A$3:B$69,2,FALSE)</f>
        <v>NORTHFL</v>
      </c>
      <c r="C39" s="55" t="str">
        <f>VLOOKUP(D39,'[1]Counties to Regions'!E$3:I$69,5,FALSE)</f>
        <v>FL-515</v>
      </c>
      <c r="D39" s="108" t="s">
        <v>140</v>
      </c>
      <c r="E39" s="87">
        <v>484</v>
      </c>
      <c r="F39" s="73">
        <v>621</v>
      </c>
      <c r="G39" s="73">
        <v>734</v>
      </c>
      <c r="H39" s="73">
        <v>974</v>
      </c>
      <c r="I39" s="74">
        <v>995</v>
      </c>
      <c r="J39" s="75">
        <f t="shared" si="0"/>
        <v>4065.5999999999995</v>
      </c>
      <c r="K39" s="73">
        <f t="shared" si="0"/>
        <v>5216.3999999999996</v>
      </c>
      <c r="L39" s="73">
        <f t="shared" si="0"/>
        <v>6165.5999999999995</v>
      </c>
      <c r="M39" s="73">
        <f t="shared" si="0"/>
        <v>8181.5999999999995</v>
      </c>
      <c r="N39" s="74">
        <f t="shared" si="0"/>
        <v>8358</v>
      </c>
      <c r="O39" s="91">
        <v>11.842501074900262</v>
      </c>
      <c r="P39" s="86">
        <v>12.642501074900263</v>
      </c>
      <c r="Q39" s="86">
        <v>11.019888288288289</v>
      </c>
      <c r="R39" s="86">
        <v>3.1618648648648646</v>
      </c>
      <c r="S39" s="92">
        <v>0.43237297297297295</v>
      </c>
      <c r="T39" s="91">
        <v>69.867208261625507</v>
      </c>
      <c r="U39" s="86">
        <v>71.787208261625508</v>
      </c>
      <c r="V39" s="86">
        <v>198.80749909909903</v>
      </c>
      <c r="W39" s="86">
        <v>70.400297297297286</v>
      </c>
      <c r="X39" s="92">
        <v>14.146726126126124</v>
      </c>
      <c r="Y39" s="75">
        <f t="shared" si="1"/>
        <v>48146.872370114499</v>
      </c>
      <c r="Z39" s="73">
        <f t="shared" si="1"/>
        <v>65948.342607109735</v>
      </c>
      <c r="AA39" s="73">
        <f t="shared" si="1"/>
        <v>67944.223230270276</v>
      </c>
      <c r="AB39" s="73">
        <f t="shared" si="1"/>
        <v>25869.113578378376</v>
      </c>
      <c r="AC39" s="74">
        <f t="shared" si="1"/>
        <v>3613.7733081081078</v>
      </c>
      <c r="AD39" s="75">
        <f t="shared" si="2"/>
        <v>284052.12190846464</v>
      </c>
      <c r="AE39" s="73">
        <f t="shared" si="2"/>
        <v>374470.79317594325</v>
      </c>
      <c r="AF39" s="73">
        <f t="shared" si="2"/>
        <v>1225767.5164454048</v>
      </c>
      <c r="AG39" s="73">
        <f t="shared" si="2"/>
        <v>575987.07236756745</v>
      </c>
      <c r="AH39" s="74">
        <f t="shared" si="2"/>
        <v>118238.33696216214</v>
      </c>
    </row>
    <row r="40" spans="2:34" x14ac:dyDescent="0.25">
      <c r="B40" s="107" t="str">
        <f>VLOOKUP([1]Costs!C38,'[1]Counties to Regions'!A$3:B$69,2,FALSE)</f>
        <v>NORTHFL</v>
      </c>
      <c r="C40" s="55" t="str">
        <f>VLOOKUP(D40,'[1]Counties to Regions'!E$3:I$69,5,FALSE)</f>
        <v>FL-506</v>
      </c>
      <c r="D40" s="108" t="s">
        <v>133</v>
      </c>
      <c r="E40" s="87">
        <v>778</v>
      </c>
      <c r="F40" s="73">
        <v>843</v>
      </c>
      <c r="G40" s="73">
        <v>1024</v>
      </c>
      <c r="H40" s="73">
        <v>1361</v>
      </c>
      <c r="I40" s="74">
        <v>1484</v>
      </c>
      <c r="J40" s="75">
        <f t="shared" si="0"/>
        <v>6535.1999999999989</v>
      </c>
      <c r="K40" s="73">
        <f t="shared" si="0"/>
        <v>7081.1999999999989</v>
      </c>
      <c r="L40" s="73">
        <f t="shared" si="0"/>
        <v>8601.5999999999985</v>
      </c>
      <c r="M40" s="73">
        <f t="shared" si="0"/>
        <v>11432.4</v>
      </c>
      <c r="N40" s="74">
        <f t="shared" si="0"/>
        <v>12465.599999999999</v>
      </c>
      <c r="O40" s="91">
        <v>11.481504611417776</v>
      </c>
      <c r="P40" s="86">
        <v>11.731504611417776</v>
      </c>
      <c r="Q40" s="86">
        <v>3.3789885885885886</v>
      </c>
      <c r="R40" s="86">
        <v>1.4587657657657658</v>
      </c>
      <c r="S40" s="92">
        <v>0.13619759759759759</v>
      </c>
      <c r="T40" s="91">
        <v>34.262334098457444</v>
      </c>
      <c r="U40" s="86">
        <v>34.862334098457445</v>
      </c>
      <c r="V40" s="86">
        <v>16.178038438438442</v>
      </c>
      <c r="W40" s="86">
        <v>5.6112042042042045</v>
      </c>
      <c r="X40" s="92">
        <v>1.1444630630630632</v>
      </c>
      <c r="Y40" s="75">
        <f t="shared" si="1"/>
        <v>75033.928936537442</v>
      </c>
      <c r="Z40" s="73">
        <f t="shared" si="1"/>
        <v>83073.130454371538</v>
      </c>
      <c r="AA40" s="73">
        <f t="shared" si="1"/>
        <v>29064.7082436036</v>
      </c>
      <c r="AB40" s="73">
        <f t="shared" si="1"/>
        <v>16677.193740540541</v>
      </c>
      <c r="AC40" s="74">
        <f t="shared" si="1"/>
        <v>1697.7847726126122</v>
      </c>
      <c r="AD40" s="75">
        <f t="shared" si="2"/>
        <v>223911.20580023905</v>
      </c>
      <c r="AE40" s="73">
        <f t="shared" si="2"/>
        <v>246867.16021799683</v>
      </c>
      <c r="AF40" s="73">
        <f t="shared" si="2"/>
        <v>139157.01543207208</v>
      </c>
      <c r="AG40" s="73">
        <f t="shared" si="2"/>
        <v>64149.530944144142</v>
      </c>
      <c r="AH40" s="74">
        <f t="shared" si="2"/>
        <v>14266.418758918919</v>
      </c>
    </row>
    <row r="41" spans="2:34" x14ac:dyDescent="0.25">
      <c r="B41" s="107" t="str">
        <f>VLOOKUP([1]Costs!C39,'[1]Counties to Regions'!A$3:B$69,2,FALSE)</f>
        <v>NORTHFL</v>
      </c>
      <c r="C41" s="55" t="str">
        <f>VLOOKUP(D41,'[1]Counties to Regions'!E$3:I$69,5,FALSE)</f>
        <v>FL-518</v>
      </c>
      <c r="D41" s="108" t="s">
        <v>108</v>
      </c>
      <c r="E41" s="87">
        <v>686</v>
      </c>
      <c r="F41" s="73">
        <v>702</v>
      </c>
      <c r="G41" s="73">
        <v>800</v>
      </c>
      <c r="H41" s="73">
        <v>1026</v>
      </c>
      <c r="I41" s="74">
        <v>1135</v>
      </c>
      <c r="J41" s="75">
        <f t="shared" si="0"/>
        <v>5762.4</v>
      </c>
      <c r="K41" s="73">
        <f t="shared" si="0"/>
        <v>5896.7999999999993</v>
      </c>
      <c r="L41" s="73">
        <f t="shared" si="0"/>
        <v>6720</v>
      </c>
      <c r="M41" s="73">
        <f t="shared" si="0"/>
        <v>8618.4</v>
      </c>
      <c r="N41" s="74">
        <f t="shared" si="0"/>
        <v>9534</v>
      </c>
      <c r="O41" s="91">
        <v>10.07863883684842</v>
      </c>
      <c r="P41" s="86">
        <v>10.22863883684842</v>
      </c>
      <c r="Q41" s="86">
        <v>2.1209945945945945</v>
      </c>
      <c r="R41" s="86">
        <v>0.59678378378378372</v>
      </c>
      <c r="S41" s="92">
        <v>6.935675675675676E-2</v>
      </c>
      <c r="T41" s="91">
        <v>51.662935882652064</v>
      </c>
      <c r="U41" s="86">
        <v>52.022935882652064</v>
      </c>
      <c r="V41" s="86">
        <v>36.755491891891893</v>
      </c>
      <c r="W41" s="86">
        <v>12.962675675675676</v>
      </c>
      <c r="X41" s="92">
        <v>2.4925351351351352</v>
      </c>
      <c r="Y41" s="75">
        <f t="shared" si="1"/>
        <v>58077.148433455332</v>
      </c>
      <c r="Z41" s="73">
        <f t="shared" si="1"/>
        <v>60316.237493127759</v>
      </c>
      <c r="AA41" s="73">
        <f t="shared" si="1"/>
        <v>14253.083675675674</v>
      </c>
      <c r="AB41" s="73">
        <f t="shared" si="1"/>
        <v>5143.3213621621617</v>
      </c>
      <c r="AC41" s="74">
        <f t="shared" si="1"/>
        <v>661.24731891891895</v>
      </c>
      <c r="AD41" s="75">
        <f t="shared" si="2"/>
        <v>297702.50173019426</v>
      </c>
      <c r="AE41" s="73">
        <f t="shared" si="2"/>
        <v>306768.84831282264</v>
      </c>
      <c r="AF41" s="73">
        <f t="shared" si="2"/>
        <v>246996.90551351351</v>
      </c>
      <c r="AG41" s="73">
        <f t="shared" si="2"/>
        <v>111717.52404324325</v>
      </c>
      <c r="AH41" s="74">
        <f t="shared" si="2"/>
        <v>23763.82997837838</v>
      </c>
    </row>
    <row r="42" spans="2:34" x14ac:dyDescent="0.25">
      <c r="B42" s="107" t="str">
        <f>VLOOKUP([1]Costs!C40,'[1]Counties to Regions'!A$3:B$69,2,FALSE)</f>
        <v>TAMPABAY</v>
      </c>
      <c r="C42" s="55" t="str">
        <f>VLOOKUP(D42,'[1]Counties to Regions'!E$3:I$69,5,FALSE)</f>
        <v>FL-520</v>
      </c>
      <c r="D42" s="108" t="s">
        <v>89</v>
      </c>
      <c r="E42" s="87">
        <v>1055</v>
      </c>
      <c r="F42" s="73">
        <v>1140</v>
      </c>
      <c r="G42" s="73">
        <v>1321</v>
      </c>
      <c r="H42" s="73">
        <v>1713</v>
      </c>
      <c r="I42" s="74">
        <v>2057</v>
      </c>
      <c r="J42" s="75">
        <f t="shared" si="0"/>
        <v>8862</v>
      </c>
      <c r="K42" s="73">
        <f t="shared" si="0"/>
        <v>9576</v>
      </c>
      <c r="L42" s="73">
        <f t="shared" si="0"/>
        <v>11096.4</v>
      </c>
      <c r="M42" s="73">
        <f t="shared" si="0"/>
        <v>14389.199999999999</v>
      </c>
      <c r="N42" s="74">
        <f t="shared" si="0"/>
        <v>17278.8</v>
      </c>
      <c r="O42" s="91">
        <v>25.605754206452549</v>
      </c>
      <c r="P42" s="86">
        <v>31.755754206452551</v>
      </c>
      <c r="Q42" s="86">
        <v>40.055594594594595</v>
      </c>
      <c r="R42" s="86">
        <v>12.716283783783783</v>
      </c>
      <c r="S42" s="92">
        <v>2.243256756756757</v>
      </c>
      <c r="T42" s="91">
        <v>843.01207829583143</v>
      </c>
      <c r="U42" s="86">
        <v>857.77207829583142</v>
      </c>
      <c r="V42" s="86">
        <v>741.9430781988724</v>
      </c>
      <c r="W42" s="86">
        <v>259.76181364245446</v>
      </c>
      <c r="X42" s="92">
        <v>51.852362728490888</v>
      </c>
      <c r="Y42" s="75">
        <f t="shared" si="1"/>
        <v>226918.19377758249</v>
      </c>
      <c r="Z42" s="73">
        <f t="shared" si="1"/>
        <v>304093.10228098964</v>
      </c>
      <c r="AA42" s="73">
        <f t="shared" si="1"/>
        <v>444472.89985945943</v>
      </c>
      <c r="AB42" s="73">
        <f t="shared" si="1"/>
        <v>182977.15062162161</v>
      </c>
      <c r="AC42" s="74">
        <f t="shared" si="1"/>
        <v>38760.784848648647</v>
      </c>
      <c r="AD42" s="75">
        <f t="shared" si="2"/>
        <v>7470773.0378576582</v>
      </c>
      <c r="AE42" s="73">
        <f t="shared" si="2"/>
        <v>8214025.4217608813</v>
      </c>
      <c r="AF42" s="73">
        <f t="shared" si="2"/>
        <v>8232897.1729259677</v>
      </c>
      <c r="AG42" s="73">
        <f t="shared" si="2"/>
        <v>3737764.6888640053</v>
      </c>
      <c r="AH42" s="74">
        <f t="shared" si="2"/>
        <v>895946.60511304834</v>
      </c>
    </row>
    <row r="43" spans="2:34" x14ac:dyDescent="0.25">
      <c r="B43" s="107" t="str">
        <f>VLOOKUP([1]Costs!C41,'[1]Counties to Regions'!A$3:B$69,2,FALSE)</f>
        <v>TAMPABAY</v>
      </c>
      <c r="C43" s="55" t="str">
        <f>VLOOKUP(D43,'[1]Counties to Regions'!E$3:I$69,5,FALSE)</f>
        <v>FL-603</v>
      </c>
      <c r="D43" s="108" t="s">
        <v>53</v>
      </c>
      <c r="E43" s="87">
        <v>931</v>
      </c>
      <c r="F43" s="73">
        <v>951</v>
      </c>
      <c r="G43" s="73">
        <v>1197</v>
      </c>
      <c r="H43" s="73">
        <v>1559</v>
      </c>
      <c r="I43" s="74">
        <v>1762</v>
      </c>
      <c r="J43" s="75">
        <f t="shared" si="0"/>
        <v>7820.4</v>
      </c>
      <c r="K43" s="73">
        <f t="shared" si="0"/>
        <v>7988.4</v>
      </c>
      <c r="L43" s="73">
        <f t="shared" si="0"/>
        <v>10054.799999999999</v>
      </c>
      <c r="M43" s="73">
        <f t="shared" si="0"/>
        <v>13095.599999999999</v>
      </c>
      <c r="N43" s="74">
        <f t="shared" si="0"/>
        <v>14800.8</v>
      </c>
      <c r="O43" s="91">
        <v>66.296796724905604</v>
      </c>
      <c r="P43" s="86">
        <v>78.896796724905613</v>
      </c>
      <c r="Q43" s="86">
        <v>85.787097297297294</v>
      </c>
      <c r="R43" s="86">
        <v>25.995391891891892</v>
      </c>
      <c r="S43" s="92">
        <v>4.7990783783783781</v>
      </c>
      <c r="T43" s="91">
        <v>1016.9274237657473</v>
      </c>
      <c r="U43" s="86">
        <v>1047.1674237657473</v>
      </c>
      <c r="V43" s="86">
        <v>596.401102586403</v>
      </c>
      <c r="W43" s="86">
        <v>201.77182235228679</v>
      </c>
      <c r="X43" s="92">
        <v>40.154364470457359</v>
      </c>
      <c r="Y43" s="75">
        <f t="shared" si="1"/>
        <v>518467.46910745179</v>
      </c>
      <c r="Z43" s="73">
        <f t="shared" si="1"/>
        <v>630259.17095723597</v>
      </c>
      <c r="AA43" s="73">
        <f t="shared" si="1"/>
        <v>862572.10590486473</v>
      </c>
      <c r="AB43" s="73">
        <f t="shared" si="1"/>
        <v>340425.25405945943</v>
      </c>
      <c r="AC43" s="74">
        <f t="shared" si="1"/>
        <v>71030.199262702692</v>
      </c>
      <c r="AD43" s="75">
        <f t="shared" si="2"/>
        <v>7952779.2248176504</v>
      </c>
      <c r="AE43" s="73">
        <f t="shared" si="2"/>
        <v>8365192.2480102954</v>
      </c>
      <c r="AF43" s="73">
        <f t="shared" si="2"/>
        <v>5996693.8062857641</v>
      </c>
      <c r="AG43" s="73">
        <f t="shared" si="2"/>
        <v>2642323.0767966066</v>
      </c>
      <c r="AH43" s="74">
        <f t="shared" si="2"/>
        <v>594316.71765434521</v>
      </c>
    </row>
    <row r="44" spans="2:34" x14ac:dyDescent="0.25">
      <c r="B44" s="107" t="str">
        <f>VLOOKUP([1]Costs!C42,'[1]Counties to Regions'!A$3:B$69,2,FALSE)</f>
        <v>NORTHFL</v>
      </c>
      <c r="C44" s="55" t="str">
        <f>VLOOKUP(D44,'[1]Counties to Regions'!E$3:I$69,5,FALSE)</f>
        <v>FL-506</v>
      </c>
      <c r="D44" s="108" t="s">
        <v>125</v>
      </c>
      <c r="E44" s="87">
        <v>778</v>
      </c>
      <c r="F44" s="73">
        <v>843</v>
      </c>
      <c r="G44" s="73">
        <v>1024</v>
      </c>
      <c r="H44" s="73">
        <v>1361</v>
      </c>
      <c r="I44" s="74">
        <v>1484</v>
      </c>
      <c r="J44" s="75">
        <f t="shared" si="0"/>
        <v>6535.1999999999989</v>
      </c>
      <c r="K44" s="73">
        <f t="shared" si="0"/>
        <v>7081.1999999999989</v>
      </c>
      <c r="L44" s="73">
        <f t="shared" si="0"/>
        <v>8601.5999999999985</v>
      </c>
      <c r="M44" s="73">
        <f t="shared" si="0"/>
        <v>11432.4</v>
      </c>
      <c r="N44" s="74">
        <f t="shared" si="0"/>
        <v>12465.599999999999</v>
      </c>
      <c r="O44" s="91">
        <v>28.588338426257057</v>
      </c>
      <c r="P44" s="86">
        <v>33.638338426257057</v>
      </c>
      <c r="Q44" s="86">
        <v>37.994215615615616</v>
      </c>
      <c r="R44" s="86">
        <v>11.321346846846847</v>
      </c>
      <c r="S44" s="92">
        <v>1.9087138138138138</v>
      </c>
      <c r="T44" s="91">
        <v>688.47196046816805</v>
      </c>
      <c r="U44" s="86">
        <v>700.59196046816805</v>
      </c>
      <c r="V44" s="86">
        <v>579.98947363677985</v>
      </c>
      <c r="W44" s="86">
        <v>202.85814534646897</v>
      </c>
      <c r="X44" s="92">
        <v>40.593851291516017</v>
      </c>
      <c r="Y44" s="75">
        <f t="shared" si="1"/>
        <v>186830.50928327508</v>
      </c>
      <c r="Z44" s="73">
        <f t="shared" si="1"/>
        <v>238199.80206401143</v>
      </c>
      <c r="AA44" s="73">
        <f t="shared" si="1"/>
        <v>326811.04503927921</v>
      </c>
      <c r="AB44" s="73">
        <f t="shared" si="1"/>
        <v>129430.16569189189</v>
      </c>
      <c r="AC44" s="74">
        <f t="shared" si="1"/>
        <v>23793.262917477474</v>
      </c>
      <c r="AD44" s="75">
        <f t="shared" si="2"/>
        <v>4499301.9560515713</v>
      </c>
      <c r="AE44" s="73">
        <f t="shared" si="2"/>
        <v>4961031.7904671906</v>
      </c>
      <c r="AF44" s="73">
        <f t="shared" si="2"/>
        <v>4988837.4564341251</v>
      </c>
      <c r="AG44" s="73">
        <f t="shared" si="2"/>
        <v>2319155.4608589718</v>
      </c>
      <c r="AH44" s="74">
        <f t="shared" si="2"/>
        <v>506026.71265952202</v>
      </c>
    </row>
    <row r="45" spans="2:34" x14ac:dyDescent="0.25">
      <c r="B45" s="107" t="str">
        <f>VLOOKUP([1]Costs!C43,'[1]Counties to Regions'!A$3:B$69,2,FALSE)</f>
        <v>NORTHFL</v>
      </c>
      <c r="C45" s="55" t="str">
        <f>VLOOKUP(D45,'[1]Counties to Regions'!E$3:I$69,5,FALSE)</f>
        <v>FL-508</v>
      </c>
      <c r="D45" s="108" t="s">
        <v>110</v>
      </c>
      <c r="E45" s="87">
        <v>553</v>
      </c>
      <c r="F45" s="73">
        <v>557</v>
      </c>
      <c r="G45" s="73">
        <v>734</v>
      </c>
      <c r="H45" s="73">
        <v>1001</v>
      </c>
      <c r="I45" s="74">
        <v>1149</v>
      </c>
      <c r="J45" s="75">
        <f t="shared" si="0"/>
        <v>4645.2</v>
      </c>
      <c r="K45" s="73">
        <f t="shared" si="0"/>
        <v>4678.7999999999993</v>
      </c>
      <c r="L45" s="73">
        <f t="shared" si="0"/>
        <v>6165.5999999999995</v>
      </c>
      <c r="M45" s="73">
        <f t="shared" si="0"/>
        <v>8408.4</v>
      </c>
      <c r="N45" s="74">
        <f t="shared" si="0"/>
        <v>9651.5999999999985</v>
      </c>
      <c r="O45" s="91">
        <v>29.139265044733293</v>
      </c>
      <c r="P45" s="86">
        <v>29.839265044733292</v>
      </c>
      <c r="Q45" s="86">
        <v>8.8758378378378371</v>
      </c>
      <c r="R45" s="86">
        <v>3.0485135135135133</v>
      </c>
      <c r="S45" s="92">
        <v>0.16970270270270271</v>
      </c>
      <c r="T45" s="91">
        <v>57.661202867958224</v>
      </c>
      <c r="U45" s="86">
        <v>59.341202867958224</v>
      </c>
      <c r="V45" s="86">
        <v>82.898756756756768</v>
      </c>
      <c r="W45" s="86">
        <v>29.035270270270271</v>
      </c>
      <c r="X45" s="92">
        <v>5.8870540540540546</v>
      </c>
      <c r="Y45" s="75">
        <f t="shared" si="1"/>
        <v>135357.7139857951</v>
      </c>
      <c r="Z45" s="73">
        <f t="shared" si="1"/>
        <v>139611.95329129809</v>
      </c>
      <c r="AA45" s="73">
        <f t="shared" si="1"/>
        <v>54724.86577297296</v>
      </c>
      <c r="AB45" s="73">
        <f t="shared" si="1"/>
        <v>25633.121027027024</v>
      </c>
      <c r="AC45" s="74">
        <f t="shared" si="1"/>
        <v>1637.9026054054052</v>
      </c>
      <c r="AD45" s="75">
        <f t="shared" si="2"/>
        <v>267847.81956223951</v>
      </c>
      <c r="AE45" s="73">
        <f t="shared" si="2"/>
        <v>277645.61997860292</v>
      </c>
      <c r="AF45" s="73">
        <f t="shared" si="2"/>
        <v>511120.57465945947</v>
      </c>
      <c r="AG45" s="73">
        <f t="shared" si="2"/>
        <v>244140.16654054052</v>
      </c>
      <c r="AH45" s="74">
        <f t="shared" si="2"/>
        <v>56819.490908108106</v>
      </c>
    </row>
    <row r="46" spans="2:34" x14ac:dyDescent="0.25">
      <c r="B46" s="107" t="str">
        <f>VLOOKUP([1]Costs!C44,'[1]Counties to Regions'!A$3:B$69,2,FALSE)</f>
        <v>NORTHFL</v>
      </c>
      <c r="C46" s="55" t="str">
        <f>VLOOKUP(D46,'[1]Counties to Regions'!E$3:I$69,5,FALSE)</f>
        <v>FL-506</v>
      </c>
      <c r="D46" s="108" t="s">
        <v>124</v>
      </c>
      <c r="E46" s="87">
        <v>629</v>
      </c>
      <c r="F46" s="73">
        <v>644</v>
      </c>
      <c r="G46" s="73">
        <v>734</v>
      </c>
      <c r="H46" s="73">
        <v>913</v>
      </c>
      <c r="I46" s="74">
        <v>1021</v>
      </c>
      <c r="J46" s="75">
        <f t="shared" si="0"/>
        <v>5283.5999999999995</v>
      </c>
      <c r="K46" s="73">
        <f t="shared" si="0"/>
        <v>5409.5999999999995</v>
      </c>
      <c r="L46" s="73">
        <f t="shared" si="0"/>
        <v>6165.5999999999995</v>
      </c>
      <c r="M46" s="73">
        <f t="shared" si="0"/>
        <v>7669.1999999999989</v>
      </c>
      <c r="N46" s="74">
        <f t="shared" si="0"/>
        <v>8576.4</v>
      </c>
      <c r="O46" s="91">
        <v>10.981545325095624</v>
      </c>
      <c r="P46" s="86">
        <v>11.131545325095624</v>
      </c>
      <c r="Q46" s="86">
        <v>2.1963507507507507</v>
      </c>
      <c r="R46" s="86">
        <v>0.42925225225225222</v>
      </c>
      <c r="S46" s="92">
        <v>0.13029489489489487</v>
      </c>
      <c r="T46" s="91">
        <v>32.898815525813141</v>
      </c>
      <c r="U46" s="86">
        <v>33.258815525813141</v>
      </c>
      <c r="V46" s="86">
        <v>13.26608168168168</v>
      </c>
      <c r="W46" s="86">
        <v>4.6569339339339342</v>
      </c>
      <c r="X46" s="92">
        <v>0.95360900900900902</v>
      </c>
      <c r="Y46" s="75">
        <f t="shared" si="1"/>
        <v>58022.092879675234</v>
      </c>
      <c r="Z46" s="73">
        <f t="shared" si="1"/>
        <v>60217.207590637285</v>
      </c>
      <c r="AA46" s="73">
        <f t="shared" si="1"/>
        <v>13541.820188828828</v>
      </c>
      <c r="AB46" s="73">
        <f t="shared" si="1"/>
        <v>3292.0213729729721</v>
      </c>
      <c r="AC46" s="74">
        <f t="shared" si="1"/>
        <v>1117.4611365765763</v>
      </c>
      <c r="AD46" s="75">
        <f t="shared" si="2"/>
        <v>173824.18171218628</v>
      </c>
      <c r="AE46" s="73">
        <f t="shared" si="2"/>
        <v>179916.88846843876</v>
      </c>
      <c r="AF46" s="73">
        <f t="shared" si="2"/>
        <v>81793.353216576565</v>
      </c>
      <c r="AG46" s="73">
        <f t="shared" si="2"/>
        <v>35714.957726126122</v>
      </c>
      <c r="AH46" s="74">
        <f t="shared" si="2"/>
        <v>8178.5323048648643</v>
      </c>
    </row>
    <row r="47" spans="2:34" x14ac:dyDescent="0.25">
      <c r="B47" s="107" t="str">
        <f>VLOOKUP([1]Costs!C45,'[1]Counties to Regions'!A$3:B$69,2,FALSE)</f>
        <v>NORTHFL</v>
      </c>
      <c r="C47" s="55" t="str">
        <f>VLOOKUP(D47,'[1]Counties to Regions'!E$3:I$69,5,FALSE)</f>
        <v>FL-506</v>
      </c>
      <c r="D47" s="108" t="s">
        <v>60</v>
      </c>
      <c r="E47" s="87">
        <v>629</v>
      </c>
      <c r="F47" s="73">
        <v>641</v>
      </c>
      <c r="G47" s="73">
        <v>734</v>
      </c>
      <c r="H47" s="73">
        <v>966</v>
      </c>
      <c r="I47" s="74">
        <v>1271</v>
      </c>
      <c r="J47" s="75">
        <f t="shared" si="0"/>
        <v>5283.5999999999995</v>
      </c>
      <c r="K47" s="73">
        <f t="shared" si="0"/>
        <v>5384.4</v>
      </c>
      <c r="L47" s="73">
        <f t="shared" si="0"/>
        <v>6165.5999999999995</v>
      </c>
      <c r="M47" s="73">
        <f t="shared" si="0"/>
        <v>8114.4</v>
      </c>
      <c r="N47" s="74">
        <f t="shared" si="0"/>
        <v>10676.4</v>
      </c>
      <c r="O47" s="91">
        <v>12.131647677121917</v>
      </c>
      <c r="P47" s="86">
        <v>12.431647677121918</v>
      </c>
      <c r="Q47" s="86">
        <v>4.0300966966966971</v>
      </c>
      <c r="R47" s="86">
        <v>1.0305900900900902</v>
      </c>
      <c r="S47" s="92">
        <v>0.2505624624624625</v>
      </c>
      <c r="T47" s="91">
        <v>42.317870229865719</v>
      </c>
      <c r="U47" s="86">
        <v>43.037870229865717</v>
      </c>
      <c r="V47" s="86">
        <v>68.0672006006006</v>
      </c>
      <c r="W47" s="86">
        <v>24.100190690690692</v>
      </c>
      <c r="X47" s="92">
        <v>4.8422603603603598</v>
      </c>
      <c r="Y47" s="75">
        <f t="shared" si="1"/>
        <v>64098.773666841356</v>
      </c>
      <c r="Z47" s="73">
        <f t="shared" si="1"/>
        <v>66936.963752695243</v>
      </c>
      <c r="AA47" s="73">
        <f t="shared" si="1"/>
        <v>24847.964193153155</v>
      </c>
      <c r="AB47" s="73">
        <f t="shared" si="1"/>
        <v>8362.6202270270278</v>
      </c>
      <c r="AC47" s="74">
        <f t="shared" si="1"/>
        <v>2675.1050742342345</v>
      </c>
      <c r="AD47" s="75">
        <f t="shared" si="2"/>
        <v>223590.69914651848</v>
      </c>
      <c r="AE47" s="73">
        <f t="shared" si="2"/>
        <v>231733.10846568894</v>
      </c>
      <c r="AF47" s="73">
        <f t="shared" si="2"/>
        <v>419675.13202306302</v>
      </c>
      <c r="AG47" s="73">
        <f t="shared" si="2"/>
        <v>195558.58734054054</v>
      </c>
      <c r="AH47" s="74">
        <f t="shared" si="2"/>
        <v>51697.908511351343</v>
      </c>
    </row>
    <row r="48" spans="2:34" x14ac:dyDescent="0.25">
      <c r="B48" s="107" t="str">
        <f>VLOOKUP([1]Costs!C46,'[1]Counties to Regions'!A$3:B$69,2,FALSE)</f>
        <v>TAMPABAY</v>
      </c>
      <c r="C48" s="55" t="str">
        <f>VLOOKUP(D48,'[1]Counties to Regions'!E$3:I$69,5,FALSE)</f>
        <v>FL-500</v>
      </c>
      <c r="D48" s="108" t="s">
        <v>96</v>
      </c>
      <c r="E48" s="87">
        <v>841</v>
      </c>
      <c r="F48" s="73">
        <v>992</v>
      </c>
      <c r="G48" s="73">
        <v>1275</v>
      </c>
      <c r="H48" s="73">
        <v>1686</v>
      </c>
      <c r="I48" s="74">
        <v>2030</v>
      </c>
      <c r="J48" s="75">
        <f t="shared" si="0"/>
        <v>7064.4</v>
      </c>
      <c r="K48" s="73">
        <f t="shared" si="0"/>
        <v>8332.7999999999993</v>
      </c>
      <c r="L48" s="73">
        <f t="shared" si="0"/>
        <v>10710</v>
      </c>
      <c r="M48" s="73">
        <f t="shared" si="0"/>
        <v>14162.399999999998</v>
      </c>
      <c r="N48" s="74">
        <f t="shared" si="0"/>
        <v>17052</v>
      </c>
      <c r="O48" s="91">
        <v>87.537089144196784</v>
      </c>
      <c r="P48" s="86">
        <v>94.237089144196787</v>
      </c>
      <c r="Q48" s="86">
        <v>67.915897297297292</v>
      </c>
      <c r="R48" s="86">
        <v>21.541391891891891</v>
      </c>
      <c r="S48" s="92">
        <v>3.9082783783783781</v>
      </c>
      <c r="T48" s="91">
        <v>780.77886452864891</v>
      </c>
      <c r="U48" s="86">
        <v>796.85886452864895</v>
      </c>
      <c r="V48" s="86">
        <v>512.96250927110452</v>
      </c>
      <c r="W48" s="86">
        <v>177.31518188253733</v>
      </c>
      <c r="X48" s="92">
        <v>35.563036376507469</v>
      </c>
      <c r="Y48" s="75">
        <f t="shared" si="1"/>
        <v>618397.01255026378</v>
      </c>
      <c r="Z48" s="73">
        <f t="shared" si="1"/>
        <v>785258.81642076292</v>
      </c>
      <c r="AA48" s="73">
        <f t="shared" si="1"/>
        <v>727379.26005405397</v>
      </c>
      <c r="AB48" s="73">
        <f t="shared" si="1"/>
        <v>305077.80852972966</v>
      </c>
      <c r="AC48" s="74">
        <f t="shared" si="1"/>
        <v>66643.962908108108</v>
      </c>
      <c r="AD48" s="75">
        <f t="shared" si="2"/>
        <v>5515734.2105761869</v>
      </c>
      <c r="AE48" s="73">
        <f t="shared" si="2"/>
        <v>6640065.5463443249</v>
      </c>
      <c r="AF48" s="73">
        <f t="shared" si="2"/>
        <v>5493828.4742935291</v>
      </c>
      <c r="AG48" s="73">
        <f t="shared" si="2"/>
        <v>2511208.5318932463</v>
      </c>
      <c r="AH48" s="74">
        <f t="shared" si="2"/>
        <v>606420.89629220532</v>
      </c>
    </row>
    <row r="49" spans="2:34" x14ac:dyDescent="0.25">
      <c r="B49" s="107" t="str">
        <f>VLOOKUP([1]Costs!C47,'[1]Counties to Regions'!A$3:B$69,2,FALSE)</f>
        <v>NORTHFL</v>
      </c>
      <c r="C49" s="55" t="str">
        <f>VLOOKUP(D49,'[1]Counties to Regions'!E$3:I$69,5,FALSE)</f>
        <v>FL-514</v>
      </c>
      <c r="D49" s="108" t="s">
        <v>117</v>
      </c>
      <c r="E49" s="87">
        <v>692</v>
      </c>
      <c r="F49" s="73">
        <v>757</v>
      </c>
      <c r="G49" s="73">
        <v>939</v>
      </c>
      <c r="H49" s="73">
        <v>1226</v>
      </c>
      <c r="I49" s="74">
        <v>1356</v>
      </c>
      <c r="J49" s="75">
        <f t="shared" si="0"/>
        <v>5812.7999999999993</v>
      </c>
      <c r="K49" s="73">
        <f t="shared" si="0"/>
        <v>6358.7999999999993</v>
      </c>
      <c r="L49" s="73">
        <f t="shared" si="0"/>
        <v>7887.5999999999995</v>
      </c>
      <c r="M49" s="73">
        <f t="shared" si="0"/>
        <v>10298.4</v>
      </c>
      <c r="N49" s="74">
        <f t="shared" si="0"/>
        <v>11390.4</v>
      </c>
      <c r="O49" s="91">
        <v>98.428745913546749</v>
      </c>
      <c r="P49" s="86">
        <v>104.62874591354675</v>
      </c>
      <c r="Q49" s="86">
        <v>78.332643243243254</v>
      </c>
      <c r="R49" s="86">
        <v>26.19022972972973</v>
      </c>
      <c r="S49" s="92">
        <v>5.4380459459459463</v>
      </c>
      <c r="T49" s="91">
        <v>748.08729845322546</v>
      </c>
      <c r="U49" s="86">
        <v>762.96729845322545</v>
      </c>
      <c r="V49" s="86">
        <v>792.31321972543174</v>
      </c>
      <c r="W49" s="86">
        <v>277.58329275908278</v>
      </c>
      <c r="X49" s="92">
        <v>55.316658551816559</v>
      </c>
      <c r="Y49" s="75">
        <f t="shared" si="1"/>
        <v>572146.61424626445</v>
      </c>
      <c r="Z49" s="73">
        <f t="shared" si="1"/>
        <v>665313.26951506105</v>
      </c>
      <c r="AA49" s="73">
        <f t="shared" si="1"/>
        <v>617856.55684540549</v>
      </c>
      <c r="AB49" s="73">
        <f t="shared" si="1"/>
        <v>269717.46184864861</v>
      </c>
      <c r="AC49" s="74">
        <f t="shared" si="1"/>
        <v>61941.518542702703</v>
      </c>
      <c r="AD49" s="75">
        <f t="shared" si="2"/>
        <v>4348481.848448908</v>
      </c>
      <c r="AE49" s="73">
        <f t="shared" si="2"/>
        <v>4851556.4574043695</v>
      </c>
      <c r="AF49" s="73">
        <f t="shared" si="2"/>
        <v>6249449.7519063149</v>
      </c>
      <c r="AG49" s="73">
        <f t="shared" si="2"/>
        <v>2858663.7821501382</v>
      </c>
      <c r="AH49" s="74">
        <f t="shared" si="2"/>
        <v>630078.86756861128</v>
      </c>
    </row>
    <row r="50" spans="2:34" x14ac:dyDescent="0.25">
      <c r="B50" s="107" t="str">
        <f>VLOOKUP([1]Costs!C48,'[1]Counties to Regions'!A$3:B$69,2,FALSE)</f>
        <v>CENTRALFL</v>
      </c>
      <c r="C50" s="55" t="str">
        <f>VLOOKUP(D50,'[1]Counties to Regions'!E$3:I$69,5,FALSE)</f>
        <v>FL-509</v>
      </c>
      <c r="D50" s="108" t="s">
        <v>103</v>
      </c>
      <c r="E50" s="87">
        <v>926</v>
      </c>
      <c r="F50" s="73">
        <v>932</v>
      </c>
      <c r="G50" s="73">
        <v>1211</v>
      </c>
      <c r="H50" s="73">
        <v>1618</v>
      </c>
      <c r="I50" s="74">
        <v>1830</v>
      </c>
      <c r="J50" s="75">
        <f t="shared" si="0"/>
        <v>7778.4</v>
      </c>
      <c r="K50" s="73">
        <f t="shared" si="0"/>
        <v>7828.7999999999993</v>
      </c>
      <c r="L50" s="73">
        <f t="shared" si="0"/>
        <v>10172.4</v>
      </c>
      <c r="M50" s="73">
        <f t="shared" si="0"/>
        <v>13591.199999999999</v>
      </c>
      <c r="N50" s="74">
        <f t="shared" si="0"/>
        <v>15372</v>
      </c>
      <c r="O50" s="91">
        <v>24.158446237734648</v>
      </c>
      <c r="P50" s="86">
        <v>26.858446237734647</v>
      </c>
      <c r="Q50" s="86">
        <v>23.510872072072072</v>
      </c>
      <c r="R50" s="86">
        <v>7.1705495495495493</v>
      </c>
      <c r="S50" s="92">
        <v>1.0341099099099098</v>
      </c>
      <c r="T50" s="91">
        <v>357.60802937769233</v>
      </c>
      <c r="U50" s="86">
        <v>364.08802937769235</v>
      </c>
      <c r="V50" s="86">
        <v>260.48435729948847</v>
      </c>
      <c r="W50" s="86">
        <v>90.62060379743636</v>
      </c>
      <c r="X50" s="92">
        <v>18.190787426153936</v>
      </c>
      <c r="Y50" s="75">
        <f t="shared" si="1"/>
        <v>187914.05821559517</v>
      </c>
      <c r="Z50" s="73">
        <f t="shared" si="1"/>
        <v>210269.40390597697</v>
      </c>
      <c r="AA50" s="73">
        <f t="shared" si="1"/>
        <v>239161.99506594593</v>
      </c>
      <c r="AB50" s="73">
        <f t="shared" si="1"/>
        <v>97456.373037837824</v>
      </c>
      <c r="AC50" s="74">
        <f t="shared" si="1"/>
        <v>15896.337535135133</v>
      </c>
      <c r="AD50" s="75">
        <f t="shared" si="2"/>
        <v>2781618.2957114419</v>
      </c>
      <c r="AE50" s="73">
        <f t="shared" si="2"/>
        <v>2850372.3643920776</v>
      </c>
      <c r="AF50" s="73">
        <f t="shared" si="2"/>
        <v>2649751.0761933164</v>
      </c>
      <c r="AG50" s="73">
        <f t="shared" si="2"/>
        <v>1231642.7503317168</v>
      </c>
      <c r="AH50" s="74">
        <f t="shared" si="2"/>
        <v>279628.7843148383</v>
      </c>
    </row>
    <row r="51" spans="2:34" x14ac:dyDescent="0.25">
      <c r="B51" s="107" t="str">
        <f>VLOOKUP([1]Costs!C49,'[1]Counties to Regions'!A$3:B$69,2,FALSE)</f>
        <v>SOUTHFL</v>
      </c>
      <c r="C51" s="55" t="str">
        <f>VLOOKUP(D51,'[1]Counties to Regions'!E$3:I$69,5,FALSE)</f>
        <v>FL-600</v>
      </c>
      <c r="D51" s="108" t="s">
        <v>31</v>
      </c>
      <c r="E51" s="87">
        <v>1057</v>
      </c>
      <c r="F51" s="73">
        <v>1231</v>
      </c>
      <c r="G51" s="73">
        <v>1551</v>
      </c>
      <c r="H51" s="73">
        <v>2068</v>
      </c>
      <c r="I51" s="74">
        <v>2483</v>
      </c>
      <c r="J51" s="75">
        <f t="shared" si="0"/>
        <v>8878.7999999999993</v>
      </c>
      <c r="K51" s="73">
        <f t="shared" si="0"/>
        <v>10340.4</v>
      </c>
      <c r="L51" s="73">
        <f t="shared" si="0"/>
        <v>13028.399999999998</v>
      </c>
      <c r="M51" s="73">
        <f t="shared" si="0"/>
        <v>17371.199999999997</v>
      </c>
      <c r="N51" s="74">
        <f t="shared" si="0"/>
        <v>20857.199999999997</v>
      </c>
      <c r="O51" s="91">
        <v>393.61838553620112</v>
      </c>
      <c r="P51" s="86">
        <v>441.21838553620114</v>
      </c>
      <c r="Q51" s="86">
        <v>233.58706486486486</v>
      </c>
      <c r="R51" s="86">
        <v>66.281094594594592</v>
      </c>
      <c r="S51" s="92">
        <v>13.85621891891892</v>
      </c>
      <c r="T51" s="91">
        <v>6461.8327458031399</v>
      </c>
      <c r="U51" s="86">
        <v>6576.0727458031397</v>
      </c>
      <c r="V51" s="86">
        <v>3557.1810856167667</v>
      </c>
      <c r="W51" s="86">
        <v>1230.0503877202739</v>
      </c>
      <c r="X51" s="92">
        <v>246.2100775440548</v>
      </c>
      <c r="Y51" s="75">
        <f t="shared" si="1"/>
        <v>3494858.921498822</v>
      </c>
      <c r="Z51" s="73">
        <f t="shared" si="1"/>
        <v>4562374.593798534</v>
      </c>
      <c r="AA51" s="73">
        <f t="shared" si="1"/>
        <v>3043265.715885405</v>
      </c>
      <c r="AB51" s="73">
        <f t="shared" si="1"/>
        <v>1151382.1504216213</v>
      </c>
      <c r="AC51" s="74">
        <f t="shared" si="1"/>
        <v>289001.92923567566</v>
      </c>
      <c r="AD51" s="75">
        <f t="shared" si="2"/>
        <v>57373320.583436914</v>
      </c>
      <c r="AE51" s="73">
        <f t="shared" si="2"/>
        <v>67999222.620702788</v>
      </c>
      <c r="AF51" s="73">
        <f t="shared" si="2"/>
        <v>46344378.055849478</v>
      </c>
      <c r="AG51" s="73">
        <f t="shared" si="2"/>
        <v>21367451.295166418</v>
      </c>
      <c r="AH51" s="74">
        <f t="shared" si="2"/>
        <v>5135252.8293518592</v>
      </c>
    </row>
    <row r="52" spans="2:34" x14ac:dyDescent="0.25">
      <c r="B52" s="107" t="str">
        <f>VLOOKUP([1]Costs!C50,'[1]Counties to Regions'!A$3:B$69,2,FALSE)</f>
        <v>SOUTHFL</v>
      </c>
      <c r="C52" s="55" t="str">
        <f>VLOOKUP(D52,'[1]Counties to Regions'!E$3:I$69,5,FALSE)</f>
        <v>FL-604</v>
      </c>
      <c r="D52" s="108" t="s">
        <v>46</v>
      </c>
      <c r="E52" s="87">
        <v>1301</v>
      </c>
      <c r="F52" s="73">
        <v>1344</v>
      </c>
      <c r="G52" s="73">
        <v>1744</v>
      </c>
      <c r="H52" s="73">
        <v>2257</v>
      </c>
      <c r="I52" s="74">
        <v>2996</v>
      </c>
      <c r="J52" s="75">
        <f t="shared" si="0"/>
        <v>10928.4</v>
      </c>
      <c r="K52" s="73">
        <f t="shared" si="0"/>
        <v>11289.599999999999</v>
      </c>
      <c r="L52" s="73">
        <f t="shared" si="0"/>
        <v>14649.599999999999</v>
      </c>
      <c r="M52" s="73">
        <f t="shared" si="0"/>
        <v>18958.8</v>
      </c>
      <c r="N52" s="74">
        <f t="shared" si="0"/>
        <v>25166.399999999998</v>
      </c>
      <c r="O52" s="91">
        <v>40.401195892927298</v>
      </c>
      <c r="P52" s="86">
        <v>41.701195892927295</v>
      </c>
      <c r="Q52" s="86">
        <v>9.9650702702702709</v>
      </c>
      <c r="R52" s="86">
        <v>2.9518108108108105</v>
      </c>
      <c r="S52" s="92">
        <v>0.19036216216216217</v>
      </c>
      <c r="T52" s="91">
        <v>213.50784999480982</v>
      </c>
      <c r="U52" s="86">
        <v>216.62784999480982</v>
      </c>
      <c r="V52" s="86">
        <v>96.290605405405401</v>
      </c>
      <c r="W52" s="86">
        <v>33.775216216216215</v>
      </c>
      <c r="X52" s="92">
        <v>7.1550432432432434</v>
      </c>
      <c r="Y52" s="75">
        <f t="shared" si="1"/>
        <v>441520.42919626669</v>
      </c>
      <c r="Z52" s="73">
        <f t="shared" si="1"/>
        <v>470789.8211527919</v>
      </c>
      <c r="AA52" s="73">
        <f t="shared" si="1"/>
        <v>145984.29343135134</v>
      </c>
      <c r="AB52" s="73">
        <f t="shared" si="1"/>
        <v>55962.790799999995</v>
      </c>
      <c r="AC52" s="74">
        <f t="shared" si="1"/>
        <v>4790.7303178378379</v>
      </c>
      <c r="AD52" s="75">
        <f t="shared" si="2"/>
        <v>2333299.1878832798</v>
      </c>
      <c r="AE52" s="73">
        <f t="shared" si="2"/>
        <v>2445641.7753014048</v>
      </c>
      <c r="AF52" s="73">
        <f t="shared" si="2"/>
        <v>1410618.8529470267</v>
      </c>
      <c r="AG52" s="73">
        <f t="shared" si="2"/>
        <v>640337.56919999991</v>
      </c>
      <c r="AH52" s="74">
        <f t="shared" si="2"/>
        <v>180066.68027675676</v>
      </c>
    </row>
    <row r="53" spans="2:34" x14ac:dyDescent="0.25">
      <c r="B53" s="107" t="str">
        <f>VLOOKUP([1]Costs!C51,'[1]Counties to Regions'!A$3:B$69,2,FALSE)</f>
        <v>NORTHFL</v>
      </c>
      <c r="C53" s="55" t="str">
        <f>VLOOKUP(D53,'[1]Counties to Regions'!E$3:I$69,5,FALSE)</f>
        <v>FL-510</v>
      </c>
      <c r="D53" s="108" t="s">
        <v>115</v>
      </c>
      <c r="E53" s="87">
        <v>746</v>
      </c>
      <c r="F53" s="73">
        <v>921</v>
      </c>
      <c r="G53" s="73">
        <v>1113</v>
      </c>
      <c r="H53" s="73">
        <v>1455</v>
      </c>
      <c r="I53" s="74">
        <v>1852</v>
      </c>
      <c r="J53" s="75">
        <f t="shared" si="0"/>
        <v>6266.4</v>
      </c>
      <c r="K53" s="73">
        <f t="shared" si="0"/>
        <v>7736.4</v>
      </c>
      <c r="L53" s="73">
        <f t="shared" si="0"/>
        <v>9349.1999999999989</v>
      </c>
      <c r="M53" s="73">
        <f t="shared" si="0"/>
        <v>12221.999999999998</v>
      </c>
      <c r="N53" s="74">
        <f t="shared" si="0"/>
        <v>15556.8</v>
      </c>
      <c r="O53" s="91">
        <v>41.244306007642187</v>
      </c>
      <c r="P53" s="86">
        <v>42.744306007642187</v>
      </c>
      <c r="Q53" s="86">
        <v>14.695854054054053</v>
      </c>
      <c r="R53" s="86">
        <v>4.6556621621621623</v>
      </c>
      <c r="S53" s="92">
        <v>0.5711324324324325</v>
      </c>
      <c r="T53" s="91">
        <v>132.54854207854422</v>
      </c>
      <c r="U53" s="86">
        <v>136.14854207854421</v>
      </c>
      <c r="V53" s="86">
        <v>182.19928108108107</v>
      </c>
      <c r="W53" s="86">
        <v>63.799743243243242</v>
      </c>
      <c r="X53" s="92">
        <v>12.79994864864865</v>
      </c>
      <c r="Y53" s="75">
        <f t="shared" si="1"/>
        <v>258453.31916628897</v>
      </c>
      <c r="Z53" s="73">
        <f t="shared" si="1"/>
        <v>330687.04899752303</v>
      </c>
      <c r="AA53" s="73">
        <f t="shared" si="1"/>
        <v>137394.47872216214</v>
      </c>
      <c r="AB53" s="73">
        <f t="shared" si="1"/>
        <v>56901.50294594594</v>
      </c>
      <c r="AC53" s="74">
        <f t="shared" si="1"/>
        <v>8884.9930248648652</v>
      </c>
      <c r="AD53" s="75">
        <f t="shared" si="2"/>
        <v>830602.18408098945</v>
      </c>
      <c r="AE53" s="73">
        <f t="shared" si="2"/>
        <v>1053299.5809364493</v>
      </c>
      <c r="AF53" s="73">
        <f t="shared" si="2"/>
        <v>1703417.5186832428</v>
      </c>
      <c r="AG53" s="73">
        <f t="shared" si="2"/>
        <v>779760.46191891877</v>
      </c>
      <c r="AH53" s="74">
        <f t="shared" si="2"/>
        <v>199126.2411372973</v>
      </c>
    </row>
    <row r="54" spans="2:34" x14ac:dyDescent="0.25">
      <c r="B54" s="107" t="str">
        <f>VLOOKUP([1]Costs!C52,'[1]Counties to Regions'!A$3:B$69,2,FALSE)</f>
        <v>NORTHFL</v>
      </c>
      <c r="C54" s="55" t="str">
        <f>VLOOKUP(D54,'[1]Counties to Regions'!E$3:I$69,5,FALSE)</f>
        <v>FL-505</v>
      </c>
      <c r="D54" s="108" t="s">
        <v>138</v>
      </c>
      <c r="E54" s="87">
        <v>977</v>
      </c>
      <c r="F54" s="73">
        <v>983</v>
      </c>
      <c r="G54" s="73">
        <v>1168</v>
      </c>
      <c r="H54" s="73">
        <v>1559</v>
      </c>
      <c r="I54" s="74">
        <v>2022</v>
      </c>
      <c r="J54" s="75">
        <f t="shared" si="0"/>
        <v>8206.7999999999993</v>
      </c>
      <c r="K54" s="73">
        <f t="shared" si="0"/>
        <v>8257.1999999999989</v>
      </c>
      <c r="L54" s="73">
        <f t="shared" si="0"/>
        <v>9811.1999999999989</v>
      </c>
      <c r="M54" s="73">
        <f t="shared" si="0"/>
        <v>13095.599999999999</v>
      </c>
      <c r="N54" s="74">
        <f t="shared" si="0"/>
        <v>16984.8</v>
      </c>
      <c r="O54" s="91">
        <v>64.037812808863876</v>
      </c>
      <c r="P54" s="86">
        <v>67.487812808863879</v>
      </c>
      <c r="Q54" s="86">
        <v>35.164118918918916</v>
      </c>
      <c r="R54" s="86">
        <v>11.790756756756757</v>
      </c>
      <c r="S54" s="92">
        <v>2.6581513513513513</v>
      </c>
      <c r="T54" s="91">
        <v>430.92067147338634</v>
      </c>
      <c r="U54" s="86">
        <v>439.20067147338631</v>
      </c>
      <c r="V54" s="86">
        <v>413.52506083988567</v>
      </c>
      <c r="W54" s="86">
        <v>144.73037887138776</v>
      </c>
      <c r="X54" s="92">
        <v>28.946075774277553</v>
      </c>
      <c r="Y54" s="75">
        <f t="shared" si="1"/>
        <v>525545.52215978398</v>
      </c>
      <c r="Z54" s="73">
        <f t="shared" si="1"/>
        <v>557260.36792535079</v>
      </c>
      <c r="AA54" s="73">
        <f t="shared" si="1"/>
        <v>345002.20353729726</v>
      </c>
      <c r="AB54" s="73">
        <f t="shared" si="1"/>
        <v>154407.03418378378</v>
      </c>
      <c r="AC54" s="74">
        <f t="shared" si="1"/>
        <v>45148.169072432429</v>
      </c>
      <c r="AD54" s="75">
        <f t="shared" si="2"/>
        <v>3536479.7666477868</v>
      </c>
      <c r="AE54" s="73">
        <f t="shared" si="2"/>
        <v>3626567.7844900452</v>
      </c>
      <c r="AF54" s="73">
        <f t="shared" si="2"/>
        <v>4057177.0769122858</v>
      </c>
      <c r="AG54" s="73">
        <f t="shared" si="2"/>
        <v>1895331.1495481452</v>
      </c>
      <c r="AH54" s="74">
        <f t="shared" si="2"/>
        <v>491643.30781094934</v>
      </c>
    </row>
    <row r="55" spans="2:34" x14ac:dyDescent="0.25">
      <c r="B55" s="107" t="str">
        <f>VLOOKUP([1]Costs!C53,'[1]Counties to Regions'!A$3:B$69,2,FALSE)</f>
        <v>SOUTHFL</v>
      </c>
      <c r="C55" s="55" t="str">
        <f>VLOOKUP(D55,'[1]Counties to Regions'!E$3:I$69,5,FALSE)</f>
        <v>FL-517</v>
      </c>
      <c r="D55" s="108" t="s">
        <v>66</v>
      </c>
      <c r="E55" s="87">
        <v>645</v>
      </c>
      <c r="F55" s="73">
        <v>649</v>
      </c>
      <c r="G55" s="73">
        <v>836</v>
      </c>
      <c r="H55" s="73">
        <v>1074</v>
      </c>
      <c r="I55" s="74">
        <v>1186</v>
      </c>
      <c r="J55" s="75">
        <f t="shared" si="0"/>
        <v>5417.9999999999991</v>
      </c>
      <c r="K55" s="73">
        <f t="shared" si="0"/>
        <v>5451.5999999999995</v>
      </c>
      <c r="L55" s="73">
        <f t="shared" si="0"/>
        <v>7022.4</v>
      </c>
      <c r="M55" s="73">
        <f t="shared" si="0"/>
        <v>9021.5999999999985</v>
      </c>
      <c r="N55" s="74">
        <f t="shared" si="0"/>
        <v>9962.4</v>
      </c>
      <c r="O55" s="91">
        <v>16.00016803396084</v>
      </c>
      <c r="P55" s="86">
        <v>16.700168033960839</v>
      </c>
      <c r="Q55" s="86">
        <v>11.756801801801799</v>
      </c>
      <c r="R55" s="86">
        <v>3.7345720720720719</v>
      </c>
      <c r="S55" s="92">
        <v>0.31358108108108107</v>
      </c>
      <c r="T55" s="91">
        <v>29.095110943543574</v>
      </c>
      <c r="U55" s="86">
        <v>30.775110943543574</v>
      </c>
      <c r="V55" s="86">
        <v>147.12770270270269</v>
      </c>
      <c r="W55" s="86">
        <v>52.02894144144144</v>
      </c>
      <c r="X55" s="92">
        <v>10.472454954954955</v>
      </c>
      <c r="Y55" s="75">
        <f t="shared" si="1"/>
        <v>86688.910407999821</v>
      </c>
      <c r="Z55" s="73">
        <f t="shared" si="1"/>
        <v>91042.636053940907</v>
      </c>
      <c r="AA55" s="73">
        <f t="shared" si="1"/>
        <v>82560.964972972957</v>
      </c>
      <c r="AB55" s="73">
        <f t="shared" si="1"/>
        <v>33691.815405405396</v>
      </c>
      <c r="AC55" s="74">
        <f t="shared" si="1"/>
        <v>3124.0201621621618</v>
      </c>
      <c r="AD55" s="75">
        <f t="shared" si="2"/>
        <v>157637.31109211905</v>
      </c>
      <c r="AE55" s="73">
        <f t="shared" si="2"/>
        <v>167773.59481982212</v>
      </c>
      <c r="AF55" s="73">
        <f t="shared" si="2"/>
        <v>1033189.5794594593</v>
      </c>
      <c r="AG55" s="73">
        <f t="shared" si="2"/>
        <v>469384.29810810799</v>
      </c>
      <c r="AH55" s="74">
        <f t="shared" si="2"/>
        <v>104330.78524324324</v>
      </c>
    </row>
    <row r="56" spans="2:34" x14ac:dyDescent="0.25">
      <c r="B56" s="107" t="str">
        <f>VLOOKUP([1]Costs!C54,'[1]Counties to Regions'!A$3:B$69,2,FALSE)</f>
        <v>CENTRALFL</v>
      </c>
      <c r="C56" s="55" t="str">
        <f>VLOOKUP(D56,'[1]Counties to Regions'!E$3:I$69,5,FALSE)</f>
        <v>FL-507</v>
      </c>
      <c r="D56" s="108" t="s">
        <v>120</v>
      </c>
      <c r="E56" s="87">
        <v>1055</v>
      </c>
      <c r="F56" s="73">
        <v>1140</v>
      </c>
      <c r="G56" s="73">
        <v>1321</v>
      </c>
      <c r="H56" s="73">
        <v>1713</v>
      </c>
      <c r="I56" s="74">
        <v>2057</v>
      </c>
      <c r="J56" s="75">
        <f t="shared" si="0"/>
        <v>8862</v>
      </c>
      <c r="K56" s="73">
        <f t="shared" si="0"/>
        <v>9576</v>
      </c>
      <c r="L56" s="73">
        <f t="shared" si="0"/>
        <v>11096.4</v>
      </c>
      <c r="M56" s="73">
        <f t="shared" si="0"/>
        <v>14389.199999999999</v>
      </c>
      <c r="N56" s="74">
        <f t="shared" si="0"/>
        <v>17278.8</v>
      </c>
      <c r="O56" s="91">
        <v>124.59769362110502</v>
      </c>
      <c r="P56" s="86">
        <v>148.34769362110501</v>
      </c>
      <c r="Q56" s="86">
        <v>166.77209189189188</v>
      </c>
      <c r="R56" s="86">
        <v>51.055509009009008</v>
      </c>
      <c r="S56" s="92">
        <v>9.8111018018018026</v>
      </c>
      <c r="T56" s="91">
        <v>2446.2854675462436</v>
      </c>
      <c r="U56" s="86">
        <v>2503.2854675462436</v>
      </c>
      <c r="V56" s="86">
        <v>2773.2467281976083</v>
      </c>
      <c r="W56" s="86">
        <v>969.96906959438388</v>
      </c>
      <c r="X56" s="92">
        <v>193.99381391887681</v>
      </c>
      <c r="Y56" s="75">
        <f t="shared" si="1"/>
        <v>1104184.7608702327</v>
      </c>
      <c r="Z56" s="73">
        <f t="shared" si="1"/>
        <v>1420577.5141157017</v>
      </c>
      <c r="AA56" s="73">
        <f t="shared" si="1"/>
        <v>1850569.840469189</v>
      </c>
      <c r="AB56" s="73">
        <f t="shared" si="1"/>
        <v>734647.93023243232</v>
      </c>
      <c r="AC56" s="74">
        <f t="shared" si="1"/>
        <v>169524.06581297299</v>
      </c>
      <c r="AD56" s="75">
        <f t="shared" si="2"/>
        <v>21678981.813394811</v>
      </c>
      <c r="AE56" s="73">
        <f t="shared" si="2"/>
        <v>23971461.63722283</v>
      </c>
      <c r="AF56" s="73">
        <f t="shared" si="2"/>
        <v>30773054.994771939</v>
      </c>
      <c r="AG56" s="73">
        <f t="shared" si="2"/>
        <v>13957078.936207507</v>
      </c>
      <c r="AH56" s="74">
        <f t="shared" si="2"/>
        <v>3351980.3119414886</v>
      </c>
    </row>
    <row r="57" spans="2:34" x14ac:dyDescent="0.25">
      <c r="B57" s="107" t="str">
        <f>VLOOKUP([1]Costs!C55,'[1]Counties to Regions'!A$3:B$69,2,FALSE)</f>
        <v>CENTRALFL</v>
      </c>
      <c r="C57" s="55" t="str">
        <f>VLOOKUP(D57,'[1]Counties to Regions'!E$3:I$69,5,FALSE)</f>
        <v>FL-507</v>
      </c>
      <c r="D57" s="108" t="s">
        <v>63</v>
      </c>
      <c r="E57" s="87">
        <v>1055</v>
      </c>
      <c r="F57" s="73">
        <v>1140</v>
      </c>
      <c r="G57" s="73">
        <v>1321</v>
      </c>
      <c r="H57" s="73">
        <v>1713</v>
      </c>
      <c r="I57" s="74">
        <v>2057</v>
      </c>
      <c r="J57" s="75">
        <f t="shared" si="0"/>
        <v>8862</v>
      </c>
      <c r="K57" s="73">
        <f t="shared" si="0"/>
        <v>9576</v>
      </c>
      <c r="L57" s="73">
        <f t="shared" si="0"/>
        <v>11096.4</v>
      </c>
      <c r="M57" s="73">
        <f t="shared" si="0"/>
        <v>14389.199999999999</v>
      </c>
      <c r="N57" s="74">
        <f t="shared" si="0"/>
        <v>17278.8</v>
      </c>
      <c r="O57" s="91">
        <v>93.919621536604922</v>
      </c>
      <c r="P57" s="86">
        <v>100.41962153660492</v>
      </c>
      <c r="Q57" s="86">
        <v>68.23689729729729</v>
      </c>
      <c r="R57" s="86">
        <v>22.382225225225227</v>
      </c>
      <c r="S57" s="92">
        <v>4.0764450450450447</v>
      </c>
      <c r="T57" s="91">
        <v>803.70899654067944</v>
      </c>
      <c r="U57" s="86">
        <v>819.30899654067946</v>
      </c>
      <c r="V57" s="86">
        <v>1363.0592670644448</v>
      </c>
      <c r="W57" s="86">
        <v>481.11640490396849</v>
      </c>
      <c r="X57" s="92">
        <v>96.223280980793703</v>
      </c>
      <c r="Y57" s="75">
        <f t="shared" si="1"/>
        <v>832315.68605739286</v>
      </c>
      <c r="Z57" s="73">
        <f t="shared" si="1"/>
        <v>961618.29583452875</v>
      </c>
      <c r="AA57" s="73">
        <f t="shared" si="1"/>
        <v>757183.90716972959</v>
      </c>
      <c r="AB57" s="73">
        <f t="shared" si="1"/>
        <v>322062.3152108108</v>
      </c>
      <c r="AC57" s="74">
        <f t="shared" si="1"/>
        <v>70436.078644324312</v>
      </c>
      <c r="AD57" s="75">
        <f t="shared" si="2"/>
        <v>7122469.127343501</v>
      </c>
      <c r="AE57" s="73">
        <f t="shared" si="2"/>
        <v>7845702.9508735463</v>
      </c>
      <c r="AF57" s="73">
        <f t="shared" si="2"/>
        <v>15125050.851053905</v>
      </c>
      <c r="AG57" s="73">
        <f t="shared" si="2"/>
        <v>6922880.1734441826</v>
      </c>
      <c r="AH57" s="74">
        <f t="shared" si="2"/>
        <v>1662622.8274109382</v>
      </c>
    </row>
    <row r="58" spans="2:34" x14ac:dyDescent="0.25">
      <c r="B58" s="107" t="str">
        <f>VLOOKUP([1]Costs!C56,'[1]Counties to Regions'!A$3:B$69,2,FALSE)</f>
        <v>SOUTHFL</v>
      </c>
      <c r="C58" s="55" t="str">
        <f>VLOOKUP(D58,'[1]Counties to Regions'!E$3:I$69,5,FALSE)</f>
        <v>FL-605</v>
      </c>
      <c r="D58" s="108" t="s">
        <v>12</v>
      </c>
      <c r="E58" s="87">
        <v>983</v>
      </c>
      <c r="F58" s="73">
        <v>1180</v>
      </c>
      <c r="G58" s="73">
        <v>1468</v>
      </c>
      <c r="H58" s="73">
        <v>1984</v>
      </c>
      <c r="I58" s="74">
        <v>2387</v>
      </c>
      <c r="J58" s="75">
        <f t="shared" si="0"/>
        <v>8257.1999999999989</v>
      </c>
      <c r="K58" s="73">
        <f t="shared" si="0"/>
        <v>9912</v>
      </c>
      <c r="L58" s="73">
        <f t="shared" si="0"/>
        <v>12331.199999999999</v>
      </c>
      <c r="M58" s="73">
        <f t="shared" si="0"/>
        <v>16665.599999999999</v>
      </c>
      <c r="N58" s="74">
        <f t="shared" si="0"/>
        <v>20050.8</v>
      </c>
      <c r="O58" s="91">
        <v>217.45540745100368</v>
      </c>
      <c r="P58" s="86">
        <v>242.10540745100369</v>
      </c>
      <c r="Q58" s="86">
        <v>143.23550810810812</v>
      </c>
      <c r="R58" s="86">
        <v>41.494824324324327</v>
      </c>
      <c r="S58" s="92">
        <v>8.8989648648648654</v>
      </c>
      <c r="T58" s="91">
        <v>2905.346768710142</v>
      </c>
      <c r="U58" s="86">
        <v>2964.5067687101418</v>
      </c>
      <c r="V58" s="86">
        <v>1867.5493970823959</v>
      </c>
      <c r="W58" s="86">
        <v>645.63907038656998</v>
      </c>
      <c r="X58" s="92">
        <v>129.52781407731399</v>
      </c>
      <c r="Y58" s="75">
        <f t="shared" si="1"/>
        <v>1795572.7904044273</v>
      </c>
      <c r="Z58" s="73">
        <f t="shared" si="1"/>
        <v>2399748.7986543486</v>
      </c>
      <c r="AA58" s="73">
        <f t="shared" si="1"/>
        <v>1766265.6975827026</v>
      </c>
      <c r="AB58" s="73">
        <f t="shared" si="1"/>
        <v>691536.14425945946</v>
      </c>
      <c r="AC58" s="74">
        <f t="shared" si="1"/>
        <v>178431.36471243243</v>
      </c>
      <c r="AD58" s="75">
        <f t="shared" si="2"/>
        <v>23990029.338593382</v>
      </c>
      <c r="AE58" s="73">
        <f t="shared" si="2"/>
        <v>29384191.091454927</v>
      </c>
      <c r="AF58" s="73">
        <f t="shared" si="2"/>
        <v>23029125.125302438</v>
      </c>
      <c r="AG58" s="73">
        <f t="shared" si="2"/>
        <v>10759962.49143442</v>
      </c>
      <c r="AH58" s="74">
        <f t="shared" si="2"/>
        <v>2597136.2945014071</v>
      </c>
    </row>
    <row r="59" spans="2:34" x14ac:dyDescent="0.25">
      <c r="B59" s="107" t="str">
        <f>VLOOKUP([1]Costs!C57,'[1]Counties to Regions'!A$3:B$69,2,FALSE)</f>
        <v>TAMPABAY</v>
      </c>
      <c r="C59" s="55" t="str">
        <f>VLOOKUP(D59,'[1]Counties to Regions'!E$3:I$69,5,FALSE)</f>
        <v>FL-519</v>
      </c>
      <c r="D59" s="108" t="s">
        <v>78</v>
      </c>
      <c r="E59" s="87">
        <v>989</v>
      </c>
      <c r="F59" s="73">
        <v>1040</v>
      </c>
      <c r="G59" s="73">
        <v>1271</v>
      </c>
      <c r="H59" s="73">
        <v>1651</v>
      </c>
      <c r="I59" s="74">
        <v>2028</v>
      </c>
      <c r="J59" s="75">
        <f t="shared" si="0"/>
        <v>8307.5999999999985</v>
      </c>
      <c r="K59" s="73">
        <f t="shared" si="0"/>
        <v>8736</v>
      </c>
      <c r="L59" s="73">
        <f t="shared" si="0"/>
        <v>10676.4</v>
      </c>
      <c r="M59" s="73">
        <f t="shared" si="0"/>
        <v>13868.399999999998</v>
      </c>
      <c r="N59" s="74">
        <f t="shared" si="0"/>
        <v>17035.199999999997</v>
      </c>
      <c r="O59" s="91">
        <v>128.41036951450928</v>
      </c>
      <c r="P59" s="86">
        <v>137.51036951450928</v>
      </c>
      <c r="Q59" s="86">
        <v>101.66054054054052</v>
      </c>
      <c r="R59" s="86">
        <v>33.27162162162162</v>
      </c>
      <c r="S59" s="92">
        <v>7.2543243243243243</v>
      </c>
      <c r="T59" s="91">
        <v>1307.2654390789221</v>
      </c>
      <c r="U59" s="86">
        <v>1329.105439078922</v>
      </c>
      <c r="V59" s="86">
        <v>838.40423651808953</v>
      </c>
      <c r="W59" s="86">
        <v>291.98722732788917</v>
      </c>
      <c r="X59" s="92">
        <v>58.397445465577832</v>
      </c>
      <c r="Y59" s="75">
        <f t="shared" si="1"/>
        <v>1066781.9857787371</v>
      </c>
      <c r="Z59" s="73">
        <f t="shared" si="1"/>
        <v>1201290.5880787531</v>
      </c>
      <c r="AA59" s="73">
        <f t="shared" si="1"/>
        <v>1085368.5950270267</v>
      </c>
      <c r="AB59" s="73">
        <f t="shared" si="1"/>
        <v>461424.15729729721</v>
      </c>
      <c r="AC59" s="74">
        <f t="shared" si="1"/>
        <v>123578.8657297297</v>
      </c>
      <c r="AD59" s="75">
        <f t="shared" si="2"/>
        <v>10860238.36169205</v>
      </c>
      <c r="AE59" s="73">
        <f t="shared" si="2"/>
        <v>11611065.115793463</v>
      </c>
      <c r="AF59" s="73">
        <f t="shared" si="2"/>
        <v>8951138.9907617308</v>
      </c>
      <c r="AG59" s="73">
        <f t="shared" si="2"/>
        <v>4049395.6634740974</v>
      </c>
      <c r="AH59" s="74">
        <f t="shared" si="2"/>
        <v>994812.16299521131</v>
      </c>
    </row>
    <row r="60" spans="2:34" x14ac:dyDescent="0.25">
      <c r="B60" s="107" t="str">
        <f>VLOOKUP([1]Costs!C58,'[1]Counties to Regions'!A$3:B$69,2,FALSE)</f>
        <v>TAMPABAY</v>
      </c>
      <c r="C60" s="55" t="str">
        <f>VLOOKUP(D60,'[1]Counties to Regions'!E$3:I$69,5,FALSE)</f>
        <v>FL-502</v>
      </c>
      <c r="D60" s="108" t="s">
        <v>91</v>
      </c>
      <c r="E60" s="87">
        <v>989</v>
      </c>
      <c r="F60" s="73">
        <v>1040</v>
      </c>
      <c r="G60" s="73">
        <v>1271</v>
      </c>
      <c r="H60" s="73">
        <v>1651</v>
      </c>
      <c r="I60" s="74">
        <v>2028</v>
      </c>
      <c r="J60" s="75">
        <f t="shared" si="0"/>
        <v>8307.5999999999985</v>
      </c>
      <c r="K60" s="73">
        <f t="shared" si="0"/>
        <v>8736</v>
      </c>
      <c r="L60" s="73">
        <f t="shared" si="0"/>
        <v>10676.4</v>
      </c>
      <c r="M60" s="73">
        <f t="shared" si="0"/>
        <v>13868.399999999998</v>
      </c>
      <c r="N60" s="74">
        <f t="shared" si="0"/>
        <v>17035.199999999997</v>
      </c>
      <c r="O60" s="91">
        <v>433.72057629881368</v>
      </c>
      <c r="P60" s="86">
        <v>450.27057629881369</v>
      </c>
      <c r="Q60" s="86">
        <v>168.75768648648648</v>
      </c>
      <c r="R60" s="86">
        <v>54.28845945945946</v>
      </c>
      <c r="S60" s="92">
        <v>10.657691891891892</v>
      </c>
      <c r="T60" s="91">
        <v>3140.7002431817441</v>
      </c>
      <c r="U60" s="86">
        <v>3180.4202431817439</v>
      </c>
      <c r="V60" s="86">
        <v>1458.3626331605694</v>
      </c>
      <c r="W60" s="86">
        <v>506.87236898591766</v>
      </c>
      <c r="X60" s="92">
        <v>100.97447379718355</v>
      </c>
      <c r="Y60" s="75">
        <f t="shared" si="1"/>
        <v>3603177.059660024</v>
      </c>
      <c r="Z60" s="73">
        <f t="shared" si="1"/>
        <v>3933563.7545464365</v>
      </c>
      <c r="AA60" s="73">
        <f t="shared" si="1"/>
        <v>1801724.5640043241</v>
      </c>
      <c r="AB60" s="73">
        <f t="shared" si="1"/>
        <v>752894.07116756751</v>
      </c>
      <c r="AC60" s="74">
        <f t="shared" si="1"/>
        <v>181555.91291675673</v>
      </c>
      <c r="AD60" s="75">
        <f t="shared" si="2"/>
        <v>26091681.340256654</v>
      </c>
      <c r="AE60" s="73">
        <f t="shared" si="2"/>
        <v>27784151.244435716</v>
      </c>
      <c r="AF60" s="73">
        <f t="shared" si="2"/>
        <v>15570062.816675503</v>
      </c>
      <c r="AG60" s="73">
        <f t="shared" si="2"/>
        <v>7029508.7620442994</v>
      </c>
      <c r="AH60" s="74">
        <f t="shared" si="2"/>
        <v>1720120.3560297808</v>
      </c>
    </row>
    <row r="61" spans="2:34" x14ac:dyDescent="0.25">
      <c r="B61" s="107" t="str">
        <f>VLOOKUP([1]Costs!C59,'[1]Counties to Regions'!A$3:B$69,2,FALSE)</f>
        <v>CENTRALFL</v>
      </c>
      <c r="C61" s="55" t="str">
        <f>VLOOKUP(D61,'[1]Counties to Regions'!E$3:I$69,5,FALSE)</f>
        <v>FL-503</v>
      </c>
      <c r="D61" s="108" t="s">
        <v>111</v>
      </c>
      <c r="E61" s="87">
        <v>794</v>
      </c>
      <c r="F61" s="73">
        <v>799</v>
      </c>
      <c r="G61" s="73">
        <v>1023</v>
      </c>
      <c r="H61" s="73">
        <v>1375</v>
      </c>
      <c r="I61" s="74">
        <v>1764</v>
      </c>
      <c r="J61" s="75">
        <f t="shared" ref="J61:N75" si="3">(E61*0.7)*12</f>
        <v>6669.5999999999995</v>
      </c>
      <c r="K61" s="73">
        <f t="shared" si="3"/>
        <v>6711.5999999999995</v>
      </c>
      <c r="L61" s="73">
        <f t="shared" si="3"/>
        <v>8593.1999999999989</v>
      </c>
      <c r="M61" s="73">
        <f t="shared" si="3"/>
        <v>11549.999999999998</v>
      </c>
      <c r="N61" s="74">
        <f t="shared" si="3"/>
        <v>14817.599999999999</v>
      </c>
      <c r="O61" s="91">
        <v>95.417462186655939</v>
      </c>
      <c r="P61" s="86">
        <v>107.41746218665594</v>
      </c>
      <c r="Q61" s="86">
        <v>118.85250810810811</v>
      </c>
      <c r="R61" s="86">
        <v>37.447324324324327</v>
      </c>
      <c r="S61" s="92">
        <v>7.489464864864865</v>
      </c>
      <c r="T61" s="91">
        <v>1343.1786702103041</v>
      </c>
      <c r="U61" s="86">
        <v>1371.978670210304</v>
      </c>
      <c r="V61" s="86">
        <v>1518.6125804060373</v>
      </c>
      <c r="W61" s="86">
        <v>531.57592157358476</v>
      </c>
      <c r="X61" s="92">
        <v>105.91518431471695</v>
      </c>
      <c r="Y61" s="75">
        <f t="shared" ref="Y61:AC75" si="4">O61*J61</f>
        <v>636396.30580012035</v>
      </c>
      <c r="Z61" s="73">
        <f t="shared" si="4"/>
        <v>720943.03921195993</v>
      </c>
      <c r="AA61" s="73">
        <f t="shared" si="4"/>
        <v>1021323.3726745945</v>
      </c>
      <c r="AB61" s="73">
        <f t="shared" si="4"/>
        <v>432516.59594594594</v>
      </c>
      <c r="AC61" s="74">
        <f t="shared" si="4"/>
        <v>110975.89458162161</v>
      </c>
      <c r="AD61" s="75">
        <f t="shared" ref="AD61:AH75" si="5">T61*J61</f>
        <v>8958464.4588346425</v>
      </c>
      <c r="AE61" s="73">
        <f t="shared" si="5"/>
        <v>9208172.0429834761</v>
      </c>
      <c r="AF61" s="73">
        <f t="shared" si="5"/>
        <v>13049741.625945158</v>
      </c>
      <c r="AG61" s="73">
        <f t="shared" si="5"/>
        <v>6139701.8941749027</v>
      </c>
      <c r="AH61" s="74">
        <f t="shared" si="5"/>
        <v>1569408.8351017497</v>
      </c>
    </row>
    <row r="62" spans="2:34" x14ac:dyDescent="0.25">
      <c r="B62" s="107" t="str">
        <f>VLOOKUP([1]Costs!C60,'[1]Counties to Regions'!A$3:B$69,2,FALSE)</f>
        <v>NORTHFL</v>
      </c>
      <c r="C62" s="55" t="str">
        <f>VLOOKUP(D62,'[1]Counties to Regions'!E$3:I$69,5,FALSE)</f>
        <v>FL-508</v>
      </c>
      <c r="D62" s="108" t="s">
        <v>132</v>
      </c>
      <c r="E62" s="87">
        <v>623</v>
      </c>
      <c r="F62" s="73">
        <v>627</v>
      </c>
      <c r="G62" s="73">
        <v>765</v>
      </c>
      <c r="H62" s="73">
        <v>997</v>
      </c>
      <c r="I62" s="74">
        <v>1037</v>
      </c>
      <c r="J62" s="75">
        <f t="shared" si="3"/>
        <v>5233.2</v>
      </c>
      <c r="K62" s="73">
        <f t="shared" si="3"/>
        <v>5266.7999999999993</v>
      </c>
      <c r="L62" s="73">
        <f t="shared" si="3"/>
        <v>6426</v>
      </c>
      <c r="M62" s="73">
        <f t="shared" si="3"/>
        <v>8374.7999999999993</v>
      </c>
      <c r="N62" s="74">
        <f t="shared" si="3"/>
        <v>8710.7999999999993</v>
      </c>
      <c r="O62" s="91">
        <v>30.787775313064046</v>
      </c>
      <c r="P62" s="86">
        <v>32.037775313064046</v>
      </c>
      <c r="Q62" s="86">
        <v>27.59508108108108</v>
      </c>
      <c r="R62" s="86">
        <v>8.8232432432432439</v>
      </c>
      <c r="S62" s="92">
        <v>1.3246486486486486</v>
      </c>
      <c r="T62" s="91">
        <v>70.66190883508331</v>
      </c>
      <c r="U62" s="86">
        <v>73.66190883508331</v>
      </c>
      <c r="V62" s="86">
        <v>154.35762162162163</v>
      </c>
      <c r="W62" s="86">
        <v>54.084864864864869</v>
      </c>
      <c r="X62" s="92">
        <v>10.896972972972975</v>
      </c>
      <c r="Y62" s="75">
        <f t="shared" si="4"/>
        <v>161118.58576832677</v>
      </c>
      <c r="Z62" s="73">
        <f t="shared" si="4"/>
        <v>168736.55501884568</v>
      </c>
      <c r="AA62" s="73">
        <f t="shared" si="4"/>
        <v>177325.99102702702</v>
      </c>
      <c r="AB62" s="73">
        <f t="shared" si="4"/>
        <v>73892.897513513512</v>
      </c>
      <c r="AC62" s="74">
        <f t="shared" si="4"/>
        <v>11538.749448648647</v>
      </c>
      <c r="AD62" s="75">
        <f t="shared" si="5"/>
        <v>369787.90131575795</v>
      </c>
      <c r="AE62" s="73">
        <f t="shared" si="5"/>
        <v>387962.54145261674</v>
      </c>
      <c r="AF62" s="73">
        <f t="shared" si="5"/>
        <v>991902.07654054055</v>
      </c>
      <c r="AG62" s="73">
        <f t="shared" si="5"/>
        <v>452949.92627027025</v>
      </c>
      <c r="AH62" s="74">
        <f t="shared" si="5"/>
        <v>94921.352172972984</v>
      </c>
    </row>
    <row r="63" spans="2:34" x14ac:dyDescent="0.25">
      <c r="B63" s="107" t="str">
        <f>VLOOKUP([1]Costs!C61,'[1]Counties to Regions'!A$3:B$69,2,FALSE)</f>
        <v>NORTHFL</v>
      </c>
      <c r="C63" s="55" t="str">
        <f>VLOOKUP(D63,'[1]Counties to Regions'!E$3:I$69,5,FALSE)</f>
        <v>FL-511</v>
      </c>
      <c r="D63" s="108" t="s">
        <v>122</v>
      </c>
      <c r="E63" s="87">
        <v>776</v>
      </c>
      <c r="F63" s="73">
        <v>840</v>
      </c>
      <c r="G63" s="73">
        <v>987</v>
      </c>
      <c r="H63" s="73">
        <v>1385</v>
      </c>
      <c r="I63" s="74">
        <v>1709</v>
      </c>
      <c r="J63" s="75">
        <f t="shared" si="3"/>
        <v>6518.4</v>
      </c>
      <c r="K63" s="73">
        <f t="shared" si="3"/>
        <v>7056</v>
      </c>
      <c r="L63" s="73">
        <f t="shared" si="3"/>
        <v>8290.7999999999993</v>
      </c>
      <c r="M63" s="73">
        <f t="shared" si="3"/>
        <v>11633.999999999998</v>
      </c>
      <c r="N63" s="74">
        <f t="shared" si="3"/>
        <v>14355.599999999999</v>
      </c>
      <c r="O63" s="91">
        <v>33.239620852616369</v>
      </c>
      <c r="P63" s="86">
        <v>36.33962085261637</v>
      </c>
      <c r="Q63" s="86">
        <v>28.915227027027026</v>
      </c>
      <c r="R63" s="86">
        <v>9.3625810810810801</v>
      </c>
      <c r="S63" s="92">
        <v>1.772516216216216</v>
      </c>
      <c r="T63" s="91">
        <v>379.92307139576133</v>
      </c>
      <c r="U63" s="86">
        <v>387.36307139576132</v>
      </c>
      <c r="V63" s="86">
        <v>362.52117784744513</v>
      </c>
      <c r="W63" s="86">
        <v>126.88613494551613</v>
      </c>
      <c r="X63" s="92">
        <v>25.577226989103227</v>
      </c>
      <c r="Y63" s="75">
        <f t="shared" si="4"/>
        <v>216669.14456569453</v>
      </c>
      <c r="Z63" s="73">
        <f t="shared" si="4"/>
        <v>256412.36473606111</v>
      </c>
      <c r="AA63" s="73">
        <f t="shared" si="4"/>
        <v>239730.36423567563</v>
      </c>
      <c r="AB63" s="73">
        <f t="shared" si="4"/>
        <v>108924.26829729727</v>
      </c>
      <c r="AC63" s="74">
        <f t="shared" si="4"/>
        <v>25445.533793513507</v>
      </c>
      <c r="AD63" s="75">
        <f t="shared" si="5"/>
        <v>2476490.5485861306</v>
      </c>
      <c r="AE63" s="73">
        <f t="shared" si="5"/>
        <v>2733233.8317684918</v>
      </c>
      <c r="AF63" s="73">
        <f t="shared" si="5"/>
        <v>3005590.5812975978</v>
      </c>
      <c r="AG63" s="73">
        <f t="shared" si="5"/>
        <v>1476193.2939561345</v>
      </c>
      <c r="AH63" s="74">
        <f t="shared" si="5"/>
        <v>367176.43976477027</v>
      </c>
    </row>
    <row r="64" spans="2:34" x14ac:dyDescent="0.25">
      <c r="B64" s="107" t="str">
        <f>VLOOKUP([1]Costs!C62,'[1]Counties to Regions'!A$3:B$69,2,FALSE)</f>
        <v>TAMPABAY</v>
      </c>
      <c r="C64" s="55" t="str">
        <f>VLOOKUP(D64,'[1]Counties to Regions'!E$3:I$69,5,FALSE)</f>
        <v>FL-500</v>
      </c>
      <c r="D64" s="108" t="s">
        <v>134</v>
      </c>
      <c r="E64" s="87">
        <v>841</v>
      </c>
      <c r="F64" s="73">
        <v>992</v>
      </c>
      <c r="G64" s="73">
        <v>1275</v>
      </c>
      <c r="H64" s="73">
        <v>1686</v>
      </c>
      <c r="I64" s="74">
        <v>2030</v>
      </c>
      <c r="J64" s="75">
        <f t="shared" si="3"/>
        <v>7064.4</v>
      </c>
      <c r="K64" s="73">
        <f t="shared" si="3"/>
        <v>8332.7999999999993</v>
      </c>
      <c r="L64" s="73">
        <f t="shared" si="3"/>
        <v>10710</v>
      </c>
      <c r="M64" s="73">
        <f t="shared" si="3"/>
        <v>14162.399999999998</v>
      </c>
      <c r="N64" s="74">
        <f t="shared" si="3"/>
        <v>17052</v>
      </c>
      <c r="O64" s="91">
        <v>86.248435735088421</v>
      </c>
      <c r="P64" s="86">
        <v>93.598435735088415</v>
      </c>
      <c r="Q64" s="86">
        <v>35.584983783783784</v>
      </c>
      <c r="R64" s="86">
        <v>10.405351351351351</v>
      </c>
      <c r="S64" s="92">
        <v>1.4810702702702703</v>
      </c>
      <c r="T64" s="91">
        <v>928.58431262620752</v>
      </c>
      <c r="U64" s="86">
        <v>946.22431262620751</v>
      </c>
      <c r="V64" s="86">
        <v>308.16955981594316</v>
      </c>
      <c r="W64" s="86">
        <v>103.61769993426542</v>
      </c>
      <c r="X64" s="92">
        <v>20.823539986853081</v>
      </c>
      <c r="Y64" s="75">
        <f t="shared" si="4"/>
        <v>609293.44940695865</v>
      </c>
      <c r="Z64" s="73">
        <f t="shared" si="4"/>
        <v>779937.04529334465</v>
      </c>
      <c r="AA64" s="73">
        <f t="shared" si="4"/>
        <v>381115.17632432433</v>
      </c>
      <c r="AB64" s="73">
        <f t="shared" si="4"/>
        <v>147364.74797837835</v>
      </c>
      <c r="AC64" s="74">
        <f t="shared" si="4"/>
        <v>25255.210248648647</v>
      </c>
      <c r="AD64" s="75">
        <f t="shared" si="5"/>
        <v>6559891.0181165803</v>
      </c>
      <c r="AE64" s="73">
        <f t="shared" si="5"/>
        <v>7884697.9522516616</v>
      </c>
      <c r="AF64" s="73">
        <f t="shared" si="5"/>
        <v>3300495.9856287511</v>
      </c>
      <c r="AG64" s="73">
        <f t="shared" si="5"/>
        <v>1467475.3135490404</v>
      </c>
      <c r="AH64" s="74">
        <f t="shared" si="5"/>
        <v>355083.00385581877</v>
      </c>
    </row>
    <row r="65" spans="2:35" x14ac:dyDescent="0.25">
      <c r="B65" s="107" t="str">
        <f>VLOOKUP([1]Costs!C63,'[1]Counties to Regions'!A$3:B$69,2,FALSE)</f>
        <v>CENTRALFL</v>
      </c>
      <c r="C65" s="55" t="str">
        <f>VLOOKUP(D65,'[1]Counties to Regions'!E$3:I$69,5,FALSE)</f>
        <v>FL-507</v>
      </c>
      <c r="D65" s="108" t="s">
        <v>97</v>
      </c>
      <c r="E65" s="87">
        <v>1055</v>
      </c>
      <c r="F65" s="73">
        <v>1140</v>
      </c>
      <c r="G65" s="73">
        <v>1321</v>
      </c>
      <c r="H65" s="73">
        <v>1713</v>
      </c>
      <c r="I65" s="74">
        <v>2057</v>
      </c>
      <c r="J65" s="75">
        <f t="shared" si="3"/>
        <v>8862</v>
      </c>
      <c r="K65" s="73">
        <f t="shared" si="3"/>
        <v>9576</v>
      </c>
      <c r="L65" s="73">
        <f t="shared" si="3"/>
        <v>11096.4</v>
      </c>
      <c r="M65" s="73">
        <f t="shared" si="3"/>
        <v>14389.199999999999</v>
      </c>
      <c r="N65" s="74">
        <f t="shared" si="3"/>
        <v>17278.8</v>
      </c>
      <c r="O65" s="91">
        <v>86.894543242919809</v>
      </c>
      <c r="P65" s="86">
        <v>94.894543242919809</v>
      </c>
      <c r="Q65" s="86">
        <v>58.164043243243242</v>
      </c>
      <c r="R65" s="86">
        <v>17.749063063063062</v>
      </c>
      <c r="S65" s="92">
        <v>3.7498126126126126</v>
      </c>
      <c r="T65" s="91">
        <v>826.13006053614617</v>
      </c>
      <c r="U65" s="86">
        <v>845.33006053614622</v>
      </c>
      <c r="V65" s="86">
        <v>612.64396345662794</v>
      </c>
      <c r="W65" s="86">
        <v>211.82522504403374</v>
      </c>
      <c r="X65" s="92">
        <v>42.36504500880676</v>
      </c>
      <c r="Y65" s="75">
        <f t="shared" si="4"/>
        <v>770059.44221875537</v>
      </c>
      <c r="Z65" s="73">
        <f t="shared" si="4"/>
        <v>908710.14609420008</v>
      </c>
      <c r="AA65" s="73">
        <f t="shared" si="4"/>
        <v>645411.48944432428</v>
      </c>
      <c r="AB65" s="73">
        <f t="shared" si="4"/>
        <v>255394.81822702699</v>
      </c>
      <c r="AC65" s="74">
        <f t="shared" si="4"/>
        <v>64792.262170810805</v>
      </c>
      <c r="AD65" s="75">
        <f t="shared" si="5"/>
        <v>7321164.5964713274</v>
      </c>
      <c r="AE65" s="73">
        <f t="shared" si="5"/>
        <v>8094880.6596941361</v>
      </c>
      <c r="AF65" s="73">
        <f t="shared" si="5"/>
        <v>6798142.4761001263</v>
      </c>
      <c r="AG65" s="73">
        <f t="shared" si="5"/>
        <v>3047995.5282036103</v>
      </c>
      <c r="AH65" s="74">
        <f t="shared" si="5"/>
        <v>732017.13969817024</v>
      </c>
    </row>
    <row r="66" spans="2:35" x14ac:dyDescent="0.25">
      <c r="B66" s="107" t="str">
        <f>VLOOKUP([1]Costs!C64,'[1]Counties to Regions'!A$3:B$69,2,FALSE)</f>
        <v>NORTHFL</v>
      </c>
      <c r="C66" s="55" t="str">
        <f>VLOOKUP(D66,'[1]Counties to Regions'!E$3:I$69,5,FALSE)</f>
        <v>FL-512</v>
      </c>
      <c r="D66" s="108" t="s">
        <v>80</v>
      </c>
      <c r="E66" s="87">
        <v>746</v>
      </c>
      <c r="F66" s="73">
        <v>921</v>
      </c>
      <c r="G66" s="73">
        <v>1113</v>
      </c>
      <c r="H66" s="73">
        <v>1455</v>
      </c>
      <c r="I66" s="74">
        <v>1852</v>
      </c>
      <c r="J66" s="75">
        <f t="shared" si="3"/>
        <v>6266.4</v>
      </c>
      <c r="K66" s="73">
        <f t="shared" si="3"/>
        <v>7736.4</v>
      </c>
      <c r="L66" s="73">
        <f t="shared" si="3"/>
        <v>9349.1999999999989</v>
      </c>
      <c r="M66" s="73">
        <f t="shared" si="3"/>
        <v>12221.999999999998</v>
      </c>
      <c r="N66" s="74">
        <f t="shared" si="3"/>
        <v>15556.8</v>
      </c>
      <c r="O66" s="91">
        <v>27.527310674196908</v>
      </c>
      <c r="P66" s="86">
        <v>31.92731067419691</v>
      </c>
      <c r="Q66" s="86">
        <v>25.453221621621623</v>
      </c>
      <c r="R66" s="86">
        <v>7.1618648648648646</v>
      </c>
      <c r="S66" s="92">
        <v>1.4323729729729728</v>
      </c>
      <c r="T66" s="91">
        <v>480.94017453468297</v>
      </c>
      <c r="U66" s="86">
        <v>491.50017453468297</v>
      </c>
      <c r="V66" s="86">
        <v>270.86900829772702</v>
      </c>
      <c r="W66" s="86">
        <v>93.538931534902517</v>
      </c>
      <c r="X66" s="92">
        <v>18.307786306980503</v>
      </c>
      <c r="Y66" s="75">
        <f t="shared" si="4"/>
        <v>172497.13960878749</v>
      </c>
      <c r="Z66" s="73">
        <f t="shared" si="4"/>
        <v>247002.44629985697</v>
      </c>
      <c r="AA66" s="73">
        <f t="shared" si="4"/>
        <v>237967.25958486483</v>
      </c>
      <c r="AB66" s="73">
        <f t="shared" si="4"/>
        <v>87532.312378378367</v>
      </c>
      <c r="AC66" s="74">
        <f t="shared" si="4"/>
        <v>22283.139865945941</v>
      </c>
      <c r="AD66" s="75">
        <f t="shared" si="5"/>
        <v>3013763.5097041372</v>
      </c>
      <c r="AE66" s="73">
        <f t="shared" si="5"/>
        <v>3802441.950270121</v>
      </c>
      <c r="AF66" s="73">
        <f t="shared" si="5"/>
        <v>2532408.5323771094</v>
      </c>
      <c r="AG66" s="73">
        <f t="shared" si="5"/>
        <v>1143232.8212195784</v>
      </c>
      <c r="AH66" s="74">
        <f t="shared" si="5"/>
        <v>284810.57002043427</v>
      </c>
    </row>
    <row r="67" spans="2:35" x14ac:dyDescent="0.25">
      <c r="B67" s="107" t="str">
        <f>VLOOKUP([1]Costs!C65,'[1]Counties to Regions'!A$3:B$69,2,FALSE)</f>
        <v>CENTRALFL</v>
      </c>
      <c r="C67" s="55" t="str">
        <f>VLOOKUP(D67,'[1]Counties to Regions'!E$3:I$69,5,FALSE)</f>
        <v>FL-509</v>
      </c>
      <c r="D67" s="108" t="s">
        <v>139</v>
      </c>
      <c r="E67" s="87">
        <v>926</v>
      </c>
      <c r="F67" s="73">
        <v>932</v>
      </c>
      <c r="G67" s="73">
        <v>1211</v>
      </c>
      <c r="H67" s="73">
        <v>1618</v>
      </c>
      <c r="I67" s="74">
        <v>1830</v>
      </c>
      <c r="J67" s="75">
        <f t="shared" si="3"/>
        <v>7778.4</v>
      </c>
      <c r="K67" s="73">
        <f t="shared" si="3"/>
        <v>7828.7999999999993</v>
      </c>
      <c r="L67" s="73">
        <f t="shared" si="3"/>
        <v>10172.4</v>
      </c>
      <c r="M67" s="73">
        <f t="shared" si="3"/>
        <v>13591.199999999999</v>
      </c>
      <c r="N67" s="74">
        <f t="shared" si="3"/>
        <v>15372</v>
      </c>
      <c r="O67" s="91">
        <v>36.325079449362697</v>
      </c>
      <c r="P67" s="86">
        <v>41.725079449362696</v>
      </c>
      <c r="Q67" s="86">
        <v>47.435320720720718</v>
      </c>
      <c r="R67" s="86">
        <v>15.464995495495495</v>
      </c>
      <c r="S67" s="92">
        <v>2.6929990990990991</v>
      </c>
      <c r="T67" s="91">
        <v>690.57967834551096</v>
      </c>
      <c r="U67" s="86">
        <v>703.53967834551099</v>
      </c>
      <c r="V67" s="86">
        <v>631.21613745775699</v>
      </c>
      <c r="W67" s="86">
        <v>220.71052528253227</v>
      </c>
      <c r="X67" s="92">
        <v>44.208771723173115</v>
      </c>
      <c r="Y67" s="75">
        <f t="shared" si="4"/>
        <v>282550.99798892281</v>
      </c>
      <c r="Z67" s="73">
        <f t="shared" si="4"/>
        <v>326657.30199317064</v>
      </c>
      <c r="AA67" s="73">
        <f t="shared" si="4"/>
        <v>482531.05649945943</v>
      </c>
      <c r="AB67" s="73">
        <f t="shared" si="4"/>
        <v>210187.84677837836</v>
      </c>
      <c r="AC67" s="74">
        <f t="shared" si="4"/>
        <v>41396.782151351348</v>
      </c>
      <c r="AD67" s="75">
        <f t="shared" si="5"/>
        <v>5371604.9700427223</v>
      </c>
      <c r="AE67" s="73">
        <f t="shared" si="5"/>
        <v>5507871.433831336</v>
      </c>
      <c r="AF67" s="73">
        <f t="shared" si="5"/>
        <v>6420983.0366752865</v>
      </c>
      <c r="AG67" s="73">
        <f t="shared" si="5"/>
        <v>2999720.8912199526</v>
      </c>
      <c r="AH67" s="74">
        <f t="shared" si="5"/>
        <v>679577.23892861709</v>
      </c>
    </row>
    <row r="68" spans="2:35" x14ac:dyDescent="0.25">
      <c r="B68" s="107" t="str">
        <f>VLOOKUP([1]Costs!C66,'[1]Counties to Regions'!A$3:B$69,2,FALSE)</f>
        <v>TAMPABAY</v>
      </c>
      <c r="C68" s="55" t="str">
        <f>VLOOKUP(D68,'[1]Counties to Regions'!E$3:I$69,5,FALSE)</f>
        <v>FL-520</v>
      </c>
      <c r="D68" s="108" t="s">
        <v>82</v>
      </c>
      <c r="E68" s="87">
        <v>716</v>
      </c>
      <c r="F68" s="73">
        <v>718</v>
      </c>
      <c r="G68" s="73">
        <v>946</v>
      </c>
      <c r="H68" s="73">
        <v>1278</v>
      </c>
      <c r="I68" s="74">
        <v>1283</v>
      </c>
      <c r="J68" s="75">
        <f t="shared" si="3"/>
        <v>6014.4</v>
      </c>
      <c r="K68" s="73">
        <f t="shared" si="3"/>
        <v>6031.2</v>
      </c>
      <c r="L68" s="73">
        <f t="shared" si="3"/>
        <v>7946.4</v>
      </c>
      <c r="M68" s="73">
        <f t="shared" si="3"/>
        <v>10735.199999999999</v>
      </c>
      <c r="N68" s="74">
        <f t="shared" si="3"/>
        <v>10777.199999999999</v>
      </c>
      <c r="O68" s="91">
        <v>16.741191533682059</v>
      </c>
      <c r="P68" s="86">
        <v>19.141191533682061</v>
      </c>
      <c r="Q68" s="86">
        <v>12.025940540540541</v>
      </c>
      <c r="R68" s="86">
        <v>3.9021216216216215</v>
      </c>
      <c r="S68" s="92">
        <v>1.0804243243243243</v>
      </c>
      <c r="T68" s="91">
        <v>62.196291276319343</v>
      </c>
      <c r="U68" s="86">
        <v>67.956291276319348</v>
      </c>
      <c r="V68" s="86">
        <v>50.415410810810805</v>
      </c>
      <c r="W68" s="86">
        <v>16.001932432432433</v>
      </c>
      <c r="X68" s="92">
        <v>3.1003864864864865</v>
      </c>
      <c r="Y68" s="75">
        <f t="shared" si="4"/>
        <v>100688.22236017737</v>
      </c>
      <c r="Z68" s="73">
        <f t="shared" si="4"/>
        <v>115444.35437794325</v>
      </c>
      <c r="AA68" s="73">
        <f t="shared" si="4"/>
        <v>95562.933911351342</v>
      </c>
      <c r="AB68" s="73">
        <f t="shared" si="4"/>
        <v>41890.056032432425</v>
      </c>
      <c r="AC68" s="74">
        <f t="shared" si="4"/>
        <v>11643.949028108107</v>
      </c>
      <c r="AD68" s="75">
        <f t="shared" si="5"/>
        <v>374073.37425229501</v>
      </c>
      <c r="AE68" s="73">
        <f t="shared" si="5"/>
        <v>409857.98394573724</v>
      </c>
      <c r="AF68" s="73">
        <f t="shared" si="5"/>
        <v>400621.02046702697</v>
      </c>
      <c r="AG68" s="73">
        <f t="shared" si="5"/>
        <v>171783.94504864863</v>
      </c>
      <c r="AH68" s="74">
        <f t="shared" si="5"/>
        <v>33413.485242162162</v>
      </c>
    </row>
    <row r="69" spans="2:35" x14ac:dyDescent="0.25">
      <c r="B69" s="107" t="str">
        <f>VLOOKUP([1]Costs!C67,'[1]Counties to Regions'!A$3:B$69,2,FALSE)</f>
        <v>NORTHFL</v>
      </c>
      <c r="C69" s="55" t="str">
        <f>VLOOKUP(D69,'[1]Counties to Regions'!E$3:I$69,5,FALSE)</f>
        <v>FL-518</v>
      </c>
      <c r="D69" s="108" t="s">
        <v>135</v>
      </c>
      <c r="E69" s="87">
        <v>629</v>
      </c>
      <c r="F69" s="73">
        <v>644</v>
      </c>
      <c r="G69" s="73">
        <v>734</v>
      </c>
      <c r="H69" s="73">
        <v>1027</v>
      </c>
      <c r="I69" s="74">
        <v>1191</v>
      </c>
      <c r="J69" s="75">
        <f t="shared" si="3"/>
        <v>5283.5999999999995</v>
      </c>
      <c r="K69" s="73">
        <f t="shared" si="3"/>
        <v>5409.5999999999995</v>
      </c>
      <c r="L69" s="73">
        <f t="shared" si="3"/>
        <v>6165.5999999999995</v>
      </c>
      <c r="M69" s="73">
        <f t="shared" si="3"/>
        <v>8626.7999999999993</v>
      </c>
      <c r="N69" s="74">
        <f t="shared" si="3"/>
        <v>10004.4</v>
      </c>
      <c r="O69" s="91">
        <v>13.0818135791393</v>
      </c>
      <c r="P69" s="86">
        <v>13.8318135791393</v>
      </c>
      <c r="Q69" s="86">
        <v>9.7559513513513512</v>
      </c>
      <c r="R69" s="86">
        <v>3.3235540540540542</v>
      </c>
      <c r="S69" s="92">
        <v>0.21471081081081081</v>
      </c>
      <c r="T69" s="91">
        <v>67.854342652002032</v>
      </c>
      <c r="U69" s="86">
        <v>69.654342652002029</v>
      </c>
      <c r="V69" s="86">
        <v>103.99242702702701</v>
      </c>
      <c r="W69" s="86">
        <v>36.461581081081079</v>
      </c>
      <c r="X69" s="92">
        <v>7.1923162162162164</v>
      </c>
      <c r="Y69" s="75">
        <f t="shared" si="4"/>
        <v>69119.070226740398</v>
      </c>
      <c r="Z69" s="73">
        <f t="shared" si="4"/>
        <v>74824.578737711956</v>
      </c>
      <c r="AA69" s="73">
        <f t="shared" si="4"/>
        <v>60151.293651891887</v>
      </c>
      <c r="AB69" s="73">
        <f t="shared" si="4"/>
        <v>28671.636113513512</v>
      </c>
      <c r="AC69" s="74">
        <f t="shared" si="4"/>
        <v>2148.0528356756754</v>
      </c>
      <c r="AD69" s="75">
        <f t="shared" si="5"/>
        <v>358515.20483611792</v>
      </c>
      <c r="AE69" s="73">
        <f t="shared" si="5"/>
        <v>376802.13201027014</v>
      </c>
      <c r="AF69" s="73">
        <f t="shared" si="5"/>
        <v>641175.7080778376</v>
      </c>
      <c r="AG69" s="73">
        <f t="shared" si="5"/>
        <v>314546.76767027023</v>
      </c>
      <c r="AH69" s="74">
        <f t="shared" si="5"/>
        <v>71954.808353513508</v>
      </c>
    </row>
    <row r="70" spans="2:35" x14ac:dyDescent="0.25">
      <c r="B70" s="107" t="str">
        <f>VLOOKUP([1]Costs!C68,'[1]Counties to Regions'!A$3:B$69,2,FALSE)</f>
        <v>NORTHFL</v>
      </c>
      <c r="C70" s="55" t="str">
        <f>VLOOKUP(D70,'[1]Counties to Regions'!E$3:I$69,5,FALSE)</f>
        <v>FL-506</v>
      </c>
      <c r="D70" s="108" t="s">
        <v>136</v>
      </c>
      <c r="E70" s="87">
        <v>629</v>
      </c>
      <c r="F70" s="73">
        <v>644</v>
      </c>
      <c r="G70" s="73">
        <v>734</v>
      </c>
      <c r="H70" s="73">
        <v>930</v>
      </c>
      <c r="I70" s="74">
        <v>1042</v>
      </c>
      <c r="J70" s="75">
        <f t="shared" si="3"/>
        <v>5283.5999999999995</v>
      </c>
      <c r="K70" s="73">
        <f t="shared" si="3"/>
        <v>5409.5999999999995</v>
      </c>
      <c r="L70" s="73">
        <f t="shared" si="3"/>
        <v>6165.5999999999995</v>
      </c>
      <c r="M70" s="73">
        <f t="shared" si="3"/>
        <v>7812</v>
      </c>
      <c r="N70" s="74">
        <f t="shared" si="3"/>
        <v>8752.7999999999993</v>
      </c>
      <c r="O70" s="91">
        <v>13.266977001682365</v>
      </c>
      <c r="P70" s="86">
        <v>13.666977001682366</v>
      </c>
      <c r="Q70" s="86">
        <v>7.128112912912913</v>
      </c>
      <c r="R70" s="86">
        <v>2.6727387387387385</v>
      </c>
      <c r="S70" s="92">
        <v>0.1789921921921922</v>
      </c>
      <c r="T70" s="91">
        <v>41.342286163754828</v>
      </c>
      <c r="U70" s="86">
        <v>42.302286163754829</v>
      </c>
      <c r="V70" s="86">
        <v>35.909724924924923</v>
      </c>
      <c r="W70" s="86">
        <v>12.529663663663664</v>
      </c>
      <c r="X70" s="92">
        <v>2.5281549549549553</v>
      </c>
      <c r="Y70" s="75">
        <f t="shared" si="4"/>
        <v>70097.399686088931</v>
      </c>
      <c r="Z70" s="73">
        <f t="shared" si="4"/>
        <v>73932.878788300921</v>
      </c>
      <c r="AA70" s="73">
        <f t="shared" si="4"/>
        <v>43949.092975855856</v>
      </c>
      <c r="AB70" s="73">
        <f t="shared" si="4"/>
        <v>20879.435027027026</v>
      </c>
      <c r="AC70" s="74">
        <f t="shared" si="4"/>
        <v>1566.6828598198197</v>
      </c>
      <c r="AD70" s="75">
        <f t="shared" si="5"/>
        <v>218436.10317481498</v>
      </c>
      <c r="AE70" s="73">
        <f t="shared" si="5"/>
        <v>228838.44723144811</v>
      </c>
      <c r="AF70" s="73">
        <f t="shared" si="5"/>
        <v>221404.99999711709</v>
      </c>
      <c r="AG70" s="73">
        <f t="shared" si="5"/>
        <v>97881.732540540543</v>
      </c>
      <c r="AH70" s="74">
        <f t="shared" si="5"/>
        <v>22128.434689729733</v>
      </c>
    </row>
    <row r="71" spans="2:35" x14ac:dyDescent="0.25">
      <c r="B71" s="107" t="str">
        <f>VLOOKUP([1]Costs!C69,'[1]Counties to Regions'!A$3:B$69,2,FALSE)</f>
        <v>NORTHFL</v>
      </c>
      <c r="C71" s="55" t="str">
        <f>VLOOKUP(D71,'[1]Counties to Regions'!E$3:I$69,5,FALSE)</f>
        <v>FL-510</v>
      </c>
      <c r="D71" s="108" t="s">
        <v>116</v>
      </c>
      <c r="E71" s="87">
        <v>629</v>
      </c>
      <c r="F71" s="73">
        <v>644</v>
      </c>
      <c r="G71" s="73">
        <v>734</v>
      </c>
      <c r="H71" s="73">
        <v>917</v>
      </c>
      <c r="I71" s="74">
        <v>1271</v>
      </c>
      <c r="J71" s="75">
        <f t="shared" si="3"/>
        <v>5283.5999999999995</v>
      </c>
      <c r="K71" s="73">
        <f t="shared" si="3"/>
        <v>5409.5999999999995</v>
      </c>
      <c r="L71" s="73">
        <f t="shared" si="3"/>
        <v>6165.5999999999995</v>
      </c>
      <c r="M71" s="73">
        <f t="shared" si="3"/>
        <v>7702.7999999999993</v>
      </c>
      <c r="N71" s="74">
        <f t="shared" si="3"/>
        <v>10676.4</v>
      </c>
      <c r="O71" s="91">
        <v>37.281634923651836</v>
      </c>
      <c r="P71" s="86">
        <v>37.531634923651836</v>
      </c>
      <c r="Q71" s="86">
        <v>3.8801135135135136</v>
      </c>
      <c r="R71" s="86">
        <v>1.0250405405405405</v>
      </c>
      <c r="S71" s="92">
        <v>0.24500810810810814</v>
      </c>
      <c r="T71" s="91">
        <v>104.76557805625889</v>
      </c>
      <c r="U71" s="86">
        <v>105.36557805625888</v>
      </c>
      <c r="V71" s="86">
        <v>31.57367027027027</v>
      </c>
      <c r="W71" s="86">
        <v>11.076310810810812</v>
      </c>
      <c r="X71" s="92">
        <v>2.2552621621621625</v>
      </c>
      <c r="Y71" s="75">
        <f t="shared" si="4"/>
        <v>196981.24628260682</v>
      </c>
      <c r="Z71" s="73">
        <f t="shared" si="4"/>
        <v>203031.13228298695</v>
      </c>
      <c r="AA71" s="73">
        <f t="shared" si="4"/>
        <v>23923.227878918919</v>
      </c>
      <c r="AB71" s="73">
        <f t="shared" si="4"/>
        <v>7895.6822756756746</v>
      </c>
      <c r="AC71" s="74">
        <f t="shared" si="4"/>
        <v>2615.8045654054058</v>
      </c>
      <c r="AD71" s="75">
        <f t="shared" si="5"/>
        <v>553539.40821804944</v>
      </c>
      <c r="AE71" s="73">
        <f t="shared" si="5"/>
        <v>569985.63105313794</v>
      </c>
      <c r="AF71" s="73">
        <f t="shared" si="5"/>
        <v>194670.62141837837</v>
      </c>
      <c r="AG71" s="73">
        <f t="shared" si="5"/>
        <v>85318.606913513519</v>
      </c>
      <c r="AH71" s="74">
        <f t="shared" si="5"/>
        <v>24078.080948108109</v>
      </c>
    </row>
    <row r="72" spans="2:35" x14ac:dyDescent="0.25">
      <c r="B72" s="107" t="str">
        <f>VLOOKUP([1]Costs!C70,'[1]Counties to Regions'!A$3:B$69,2,FALSE)</f>
        <v>NORTHFL</v>
      </c>
      <c r="C72" s="55" t="str">
        <f>VLOOKUP(D72,'[1]Counties to Regions'!E$3:I$69,5,FALSE)</f>
        <v>FL-504</v>
      </c>
      <c r="D72" s="108" t="s">
        <v>75</v>
      </c>
      <c r="E72" s="87">
        <v>693</v>
      </c>
      <c r="F72" s="73">
        <v>856</v>
      </c>
      <c r="G72" s="73">
        <v>1050</v>
      </c>
      <c r="H72" s="73">
        <v>1406</v>
      </c>
      <c r="I72" s="74">
        <v>1537</v>
      </c>
      <c r="J72" s="75">
        <f t="shared" si="3"/>
        <v>5821.2</v>
      </c>
      <c r="K72" s="73">
        <f t="shared" si="3"/>
        <v>7190.4</v>
      </c>
      <c r="L72" s="73">
        <f t="shared" si="3"/>
        <v>8820</v>
      </c>
      <c r="M72" s="73">
        <f t="shared" si="3"/>
        <v>11810.4</v>
      </c>
      <c r="N72" s="74">
        <f t="shared" si="3"/>
        <v>12910.8</v>
      </c>
      <c r="O72" s="91">
        <v>62.854056373107838</v>
      </c>
      <c r="P72" s="86">
        <v>72.104056373107838</v>
      </c>
      <c r="Q72" s="86">
        <v>96.853227027027032</v>
      </c>
      <c r="R72" s="86">
        <v>31.322581081081083</v>
      </c>
      <c r="S72" s="92">
        <v>6.3645162162162165</v>
      </c>
      <c r="T72" s="91">
        <v>1461.5804872509038</v>
      </c>
      <c r="U72" s="86">
        <v>1483.7804872509039</v>
      </c>
      <c r="V72" s="86">
        <v>1003.6665886127475</v>
      </c>
      <c r="W72" s="86">
        <v>350.52378164740981</v>
      </c>
      <c r="X72" s="92">
        <v>70.104756329481972</v>
      </c>
      <c r="Y72" s="75">
        <f t="shared" si="4"/>
        <v>365886.03295913531</v>
      </c>
      <c r="Z72" s="73">
        <f t="shared" si="4"/>
        <v>518457.00694519456</v>
      </c>
      <c r="AA72" s="73">
        <f t="shared" si="4"/>
        <v>854245.46237837838</v>
      </c>
      <c r="AB72" s="73">
        <f t="shared" si="4"/>
        <v>369932.21159999998</v>
      </c>
      <c r="AC72" s="74">
        <f t="shared" si="4"/>
        <v>82170.99596432432</v>
      </c>
      <c r="AD72" s="75">
        <f t="shared" si="5"/>
        <v>8508152.3323849607</v>
      </c>
      <c r="AE72" s="73">
        <f t="shared" si="5"/>
        <v>10668975.215528898</v>
      </c>
      <c r="AF72" s="73">
        <f t="shared" si="5"/>
        <v>8852339.3115644325</v>
      </c>
      <c r="AG72" s="73">
        <f t="shared" si="5"/>
        <v>4139826.0707685687</v>
      </c>
      <c r="AH72" s="74">
        <f t="shared" si="5"/>
        <v>905108.48801867582</v>
      </c>
    </row>
    <row r="73" spans="2:35" x14ac:dyDescent="0.25">
      <c r="B73" s="107" t="str">
        <f>VLOOKUP([1]Costs!C71,'[1]Counties to Regions'!A$3:B$69,2,FALSE)</f>
        <v>NORTHFL</v>
      </c>
      <c r="C73" s="55" t="str">
        <f>VLOOKUP(D73,'[1]Counties to Regions'!E$3:I$69,5,FALSE)</f>
        <v>FL-506</v>
      </c>
      <c r="D73" s="108" t="s">
        <v>21</v>
      </c>
      <c r="E73" s="87">
        <v>678</v>
      </c>
      <c r="F73" s="73">
        <v>738</v>
      </c>
      <c r="G73" s="73">
        <v>892</v>
      </c>
      <c r="H73" s="73">
        <v>1109</v>
      </c>
      <c r="I73" s="74">
        <v>1544</v>
      </c>
      <c r="J73" s="75">
        <f t="shared" si="3"/>
        <v>5695.2</v>
      </c>
      <c r="K73" s="73">
        <f t="shared" si="3"/>
        <v>6199.2000000000007</v>
      </c>
      <c r="L73" s="73">
        <f t="shared" si="3"/>
        <v>7492.7999999999993</v>
      </c>
      <c r="M73" s="73">
        <f t="shared" si="3"/>
        <v>9315.5999999999985</v>
      </c>
      <c r="N73" s="74">
        <f t="shared" si="3"/>
        <v>12969.599999999999</v>
      </c>
      <c r="O73" s="91">
        <v>12.199670385987135</v>
      </c>
      <c r="P73" s="86">
        <v>12.749670385987136</v>
      </c>
      <c r="Q73" s="86">
        <v>4.2781129129129125</v>
      </c>
      <c r="R73" s="86">
        <v>1.6727387387387387</v>
      </c>
      <c r="S73" s="92">
        <v>0.1789921921921922</v>
      </c>
      <c r="T73" s="91">
        <v>38.529765647596157</v>
      </c>
      <c r="U73" s="86">
        <v>39.849765647596158</v>
      </c>
      <c r="V73" s="86">
        <v>36.269724924924923</v>
      </c>
      <c r="W73" s="86">
        <v>12.529663663663664</v>
      </c>
      <c r="X73" s="92">
        <v>2.5281549549549553</v>
      </c>
      <c r="Y73" s="75">
        <f t="shared" si="4"/>
        <v>69479.562782273933</v>
      </c>
      <c r="Z73" s="73">
        <f t="shared" si="4"/>
        <v>79037.756656811456</v>
      </c>
      <c r="AA73" s="73">
        <f t="shared" si="4"/>
        <v>32055.044433873867</v>
      </c>
      <c r="AB73" s="73">
        <f t="shared" si="4"/>
        <v>15582.564994594592</v>
      </c>
      <c r="AC73" s="74">
        <f t="shared" si="4"/>
        <v>2321.4571358558555</v>
      </c>
      <c r="AD73" s="75">
        <f t="shared" si="5"/>
        <v>219434.72131618962</v>
      </c>
      <c r="AE73" s="73">
        <f t="shared" si="5"/>
        <v>247036.66720257813</v>
      </c>
      <c r="AF73" s="73">
        <f t="shared" si="5"/>
        <v>271761.79491747741</v>
      </c>
      <c r="AG73" s="73">
        <f t="shared" si="5"/>
        <v>116721.3348252252</v>
      </c>
      <c r="AH73" s="74">
        <f t="shared" si="5"/>
        <v>32789.158503783787</v>
      </c>
    </row>
    <row r="74" spans="2:35" x14ac:dyDescent="0.25">
      <c r="B74" s="107" t="str">
        <f>VLOOKUP([1]Costs!C72,'[1]Counties to Regions'!A$3:B$69,2,FALSE)</f>
        <v>NORTHFL</v>
      </c>
      <c r="C74" s="55" t="str">
        <f>VLOOKUP(D74,'[1]Counties to Regions'!E$3:I$69,5,FALSE)</f>
        <v>FL-505</v>
      </c>
      <c r="D74" s="108" t="s">
        <v>72</v>
      </c>
      <c r="E74" s="87">
        <v>792</v>
      </c>
      <c r="F74" s="73">
        <v>847</v>
      </c>
      <c r="G74" s="73">
        <v>966</v>
      </c>
      <c r="H74" s="73">
        <v>1358</v>
      </c>
      <c r="I74" s="74">
        <v>1594</v>
      </c>
      <c r="J74" s="75">
        <f t="shared" si="3"/>
        <v>6652.7999999999993</v>
      </c>
      <c r="K74" s="73">
        <f t="shared" si="3"/>
        <v>7114.7999999999993</v>
      </c>
      <c r="L74" s="73">
        <f t="shared" si="3"/>
        <v>8114.4</v>
      </c>
      <c r="M74" s="73">
        <f t="shared" si="3"/>
        <v>11407.199999999999</v>
      </c>
      <c r="N74" s="74">
        <f t="shared" si="3"/>
        <v>13389.599999999999</v>
      </c>
      <c r="O74" s="91">
        <v>55.968737472534606</v>
      </c>
      <c r="P74" s="86">
        <v>57.218737472534606</v>
      </c>
      <c r="Q74" s="86">
        <v>24.243432432432432</v>
      </c>
      <c r="R74" s="86">
        <v>8.1047972972972975</v>
      </c>
      <c r="S74" s="92">
        <v>1.3209594594594596</v>
      </c>
      <c r="T74" s="91">
        <v>60.638526862633697</v>
      </c>
      <c r="U74" s="86">
        <v>63.638526862633697</v>
      </c>
      <c r="V74" s="86">
        <v>155.28764864864863</v>
      </c>
      <c r="W74" s="86">
        <v>54.388445945945946</v>
      </c>
      <c r="X74" s="92">
        <v>10.877689189189191</v>
      </c>
      <c r="Y74" s="75">
        <f t="shared" si="4"/>
        <v>372348.81665727816</v>
      </c>
      <c r="Z74" s="73">
        <f t="shared" si="4"/>
        <v>407099.87336958916</v>
      </c>
      <c r="AA74" s="73">
        <f t="shared" si="4"/>
        <v>196720.90812972971</v>
      </c>
      <c r="AB74" s="73">
        <f t="shared" si="4"/>
        <v>92453.043729729718</v>
      </c>
      <c r="AC74" s="74">
        <f t="shared" si="4"/>
        <v>17687.118778378379</v>
      </c>
      <c r="AD74" s="75">
        <f t="shared" si="5"/>
        <v>403415.99151172943</v>
      </c>
      <c r="AE74" s="73">
        <f t="shared" si="5"/>
        <v>452775.39092226618</v>
      </c>
      <c r="AF74" s="73">
        <f t="shared" si="5"/>
        <v>1260066.0961945944</v>
      </c>
      <c r="AG74" s="73">
        <f t="shared" si="5"/>
        <v>620419.88059459452</v>
      </c>
      <c r="AH74" s="74">
        <f t="shared" si="5"/>
        <v>145647.90716756758</v>
      </c>
    </row>
    <row r="75" spans="2:35" ht="15.75" thickBot="1" x14ac:dyDescent="0.3">
      <c r="B75" s="109" t="str">
        <f>VLOOKUP([1]Costs!C73,'[1]Counties to Regions'!A$3:B$69,2,FALSE)</f>
        <v>NORTHFL</v>
      </c>
      <c r="C75" s="110" t="str">
        <f>VLOOKUP(D75,'[1]Counties to Regions'!E$3:I$69,5,FALSE)</f>
        <v>FL-515</v>
      </c>
      <c r="D75" s="111" t="s">
        <v>118</v>
      </c>
      <c r="E75" s="103">
        <v>553</v>
      </c>
      <c r="F75" s="89">
        <v>557</v>
      </c>
      <c r="G75" s="89">
        <v>734</v>
      </c>
      <c r="H75" s="89">
        <v>1050</v>
      </c>
      <c r="I75" s="90">
        <v>1271</v>
      </c>
      <c r="J75" s="88">
        <f t="shared" si="3"/>
        <v>4645.2</v>
      </c>
      <c r="K75" s="89">
        <f t="shared" si="3"/>
        <v>4678.7999999999993</v>
      </c>
      <c r="L75" s="89">
        <f t="shared" si="3"/>
        <v>6165.5999999999995</v>
      </c>
      <c r="M75" s="89">
        <f t="shared" si="3"/>
        <v>8820</v>
      </c>
      <c r="N75" s="90">
        <f t="shared" si="3"/>
        <v>10676.4</v>
      </c>
      <c r="O75" s="93">
        <v>7.7621084290380589</v>
      </c>
      <c r="P75" s="94">
        <v>8.212108429038059</v>
      </c>
      <c r="Q75" s="94">
        <v>5.6722828828828833</v>
      </c>
      <c r="R75" s="94">
        <v>1.7341486486486486</v>
      </c>
      <c r="S75" s="95">
        <v>0.14682972972972971</v>
      </c>
      <c r="T75" s="93">
        <v>44.856865685132888</v>
      </c>
      <c r="U75" s="94">
        <v>45.936865685132886</v>
      </c>
      <c r="V75" s="94">
        <v>68.711590990990999</v>
      </c>
      <c r="W75" s="94">
        <v>24.237472972972974</v>
      </c>
      <c r="X75" s="95">
        <v>4.9141612612612615</v>
      </c>
      <c r="Y75" s="88">
        <f t="shared" si="4"/>
        <v>36056.546074567588</v>
      </c>
      <c r="Z75" s="89">
        <f t="shared" si="4"/>
        <v>38422.812917783267</v>
      </c>
      <c r="AA75" s="89">
        <f t="shared" si="4"/>
        <v>34973.027342702699</v>
      </c>
      <c r="AB75" s="89">
        <f t="shared" si="4"/>
        <v>15295.19108108108</v>
      </c>
      <c r="AC75" s="90">
        <f t="shared" si="4"/>
        <v>1567.6129264864862</v>
      </c>
      <c r="AD75" s="88">
        <f t="shared" si="5"/>
        <v>208369.11248057929</v>
      </c>
      <c r="AE75" s="89">
        <f t="shared" si="5"/>
        <v>214929.40716759971</v>
      </c>
      <c r="AF75" s="89">
        <f t="shared" si="5"/>
        <v>423648.18541405408</v>
      </c>
      <c r="AG75" s="89">
        <f t="shared" si="5"/>
        <v>213774.51162162164</v>
      </c>
      <c r="AH75" s="90">
        <f t="shared" si="5"/>
        <v>52465.55128972973</v>
      </c>
    </row>
    <row r="76" spans="2:35" x14ac:dyDescent="0.25">
      <c r="O76" s="36"/>
      <c r="P76" s="36"/>
      <c r="Q76" s="36"/>
      <c r="R76" s="36"/>
      <c r="S76" s="36"/>
      <c r="T76" s="36"/>
      <c r="U76" s="36"/>
      <c r="V76" s="36"/>
      <c r="W76" s="36"/>
      <c r="X76" s="36"/>
      <c r="AI76" s="43"/>
    </row>
    <row r="77" spans="2:35" x14ac:dyDescent="0.25">
      <c r="Z77" s="37"/>
      <c r="AA77" s="38"/>
    </row>
    <row r="78" spans="2:35" ht="15.75" thickBot="1" x14ac:dyDescent="0.3">
      <c r="D78" s="22" t="s">
        <v>158</v>
      </c>
      <c r="O78" s="36"/>
      <c r="X78" s="129" t="s">
        <v>223</v>
      </c>
      <c r="Z78" s="129"/>
      <c r="AA78" s="129"/>
      <c r="AB78" s="129"/>
      <c r="AC78" s="129"/>
      <c r="AD78" s="129"/>
      <c r="AE78" s="129"/>
      <c r="AF78" s="129"/>
      <c r="AG78" s="129"/>
      <c r="AH78" s="129"/>
    </row>
    <row r="79" spans="2:35" ht="15.75" thickBot="1" x14ac:dyDescent="0.3">
      <c r="D79" s="104"/>
      <c r="E79" s="105" t="s">
        <v>159</v>
      </c>
      <c r="F79" s="105" t="s">
        <v>160</v>
      </c>
      <c r="G79" s="105" t="s">
        <v>161</v>
      </c>
      <c r="H79" s="105" t="s">
        <v>162</v>
      </c>
      <c r="I79" s="106" t="s">
        <v>163</v>
      </c>
      <c r="X79" s="122"/>
      <c r="Y79" s="407" t="s">
        <v>206</v>
      </c>
      <c r="Z79" s="408"/>
      <c r="AA79" s="408"/>
      <c r="AB79" s="408"/>
      <c r="AC79" s="409"/>
      <c r="AD79" s="407" t="s">
        <v>207</v>
      </c>
      <c r="AE79" s="408"/>
      <c r="AF79" s="408"/>
      <c r="AG79" s="408"/>
      <c r="AH79" s="409"/>
    </row>
    <row r="80" spans="2:35" ht="15.75" thickBot="1" x14ac:dyDescent="0.3">
      <c r="D80" s="107" t="s">
        <v>100</v>
      </c>
      <c r="E80" s="112">
        <f>AVERAGEIFS(E$9:E$75,$B$9:$B$75,"NORTHFL")</f>
        <v>690.10810810810813</v>
      </c>
      <c r="F80" s="112">
        <f>AVERAGEIFS(F$9:F$75,$B$9:$B$75,"NORTHFL")</f>
        <v>748.1351351351351</v>
      </c>
      <c r="G80" s="112">
        <f>AVERAGEIFS(G$9:G$75,$B$9:$B$75,"NORTHFL")</f>
        <v>902.75675675675677</v>
      </c>
      <c r="H80" s="112">
        <f>AVERAGEIFS(H$9:H$75,$B$9:$B$75,"NORTHFL")</f>
        <v>1203.1891891891892</v>
      </c>
      <c r="I80" s="113">
        <f>AVERAGEIFS(I$9:I$75,$B$9:$B$75,"NORTHFL")</f>
        <v>1424.7027027027027</v>
      </c>
      <c r="X80" s="123"/>
      <c r="Y80" s="126" t="s">
        <v>167</v>
      </c>
      <c r="Z80" s="127" t="s">
        <v>168</v>
      </c>
      <c r="AA80" s="127" t="s">
        <v>169</v>
      </c>
      <c r="AB80" s="127" t="s">
        <v>170</v>
      </c>
      <c r="AC80" s="127" t="s">
        <v>171</v>
      </c>
      <c r="AD80" s="127" t="s">
        <v>167</v>
      </c>
      <c r="AE80" s="127" t="s">
        <v>168</v>
      </c>
      <c r="AF80" s="127" t="s">
        <v>169</v>
      </c>
      <c r="AG80" s="127" t="s">
        <v>170</v>
      </c>
      <c r="AH80" s="128" t="s">
        <v>171</v>
      </c>
      <c r="AI80" s="5"/>
    </row>
    <row r="81" spans="4:35" x14ac:dyDescent="0.25">
      <c r="D81" s="107" t="s">
        <v>102</v>
      </c>
      <c r="E81" s="112">
        <f>AVERAGEIFS(E$9:E$75,$B$9:$B$75,"CENTRALFL")</f>
        <v>908.625</v>
      </c>
      <c r="F81" s="112">
        <f>AVERAGEIFS(F$9:F$75,$B$9:$B$75,"CENTRALFL")</f>
        <v>985.625</v>
      </c>
      <c r="G81" s="112">
        <f>AVERAGEIFS(G$9:G$75,$B$9:$B$75,"CENTRALFL")</f>
        <v>1200.125</v>
      </c>
      <c r="H81" s="112">
        <f>AVERAGEIFS(H$9:H$75,$B$9:$B$75,"CENTRALFL")</f>
        <v>1588.125</v>
      </c>
      <c r="I81" s="113">
        <f>AVERAGEIFS(I$9:I$75,$B$9:$B$75,"CENTRALFL")</f>
        <v>1886.75</v>
      </c>
      <c r="X81" s="117" t="s">
        <v>100</v>
      </c>
      <c r="Y81" s="124">
        <f>SUMIFS(Y$9:Y$75,$B$9:$B$75,"NORTHFL")</f>
        <v>6647395.7833091523</v>
      </c>
      <c r="Z81" s="124">
        <f t="shared" ref="Z81:AH81" si="6">SUMIFS(Z$9:Z$75,$B$9:$B$75,"NORTHFL")</f>
        <v>7953656.3156277211</v>
      </c>
      <c r="AA81" s="124">
        <f t="shared" si="6"/>
        <v>7193701.6235718913</v>
      </c>
      <c r="AB81" s="124">
        <f t="shared" si="6"/>
        <v>3097797.0561621622</v>
      </c>
      <c r="AC81" s="124">
        <f t="shared" si="6"/>
        <v>686008.79865945945</v>
      </c>
      <c r="AD81" s="124">
        <f t="shared" si="6"/>
        <v>72180408.396836966</v>
      </c>
      <c r="AE81" s="124">
        <f t="shared" si="6"/>
        <v>83691379.649996981</v>
      </c>
      <c r="AF81" s="124">
        <f t="shared" si="6"/>
        <v>88305013.093729615</v>
      </c>
      <c r="AG81" s="124">
        <f t="shared" si="6"/>
        <v>41607653.613300674</v>
      </c>
      <c r="AH81" s="125">
        <f t="shared" si="6"/>
        <v>9858978.8818356749</v>
      </c>
      <c r="AI81" s="40"/>
    </row>
    <row r="82" spans="4:35" x14ac:dyDescent="0.25">
      <c r="D82" s="107" t="s">
        <v>104</v>
      </c>
      <c r="E82" s="112">
        <f>AVERAGEIFS(E$9:E$75,$B$9:$B$75,"TAMPABAY")</f>
        <v>890.72727272727275</v>
      </c>
      <c r="F82" s="112">
        <f>AVERAGEIFS(F$9:F$75,$B$9:$B$75,"TAMPABAY")</f>
        <v>954.36363636363637</v>
      </c>
      <c r="G82" s="112">
        <f>AVERAGEIFS(G$9:G$75,$B$9:$B$75,"TAMPABAY")</f>
        <v>1187.2727272727273</v>
      </c>
      <c r="H82" s="112">
        <f>AVERAGEIFS(H$9:H$75,$B$9:$B$75,"TAMPABAY")</f>
        <v>1573.7272727272727</v>
      </c>
      <c r="I82" s="113">
        <f>AVERAGEIFS(I$9:I$75,$B$9:$B$75,"TAMPABAY")</f>
        <v>1879.1818181818182</v>
      </c>
      <c r="X82" s="117" t="s">
        <v>102</v>
      </c>
      <c r="Y82" s="116">
        <f>SUMIFS(Y$9:Y$75,$B$9:$B$75,"CENTRALFL")</f>
        <v>4831841.9911086522</v>
      </c>
      <c r="Z82" s="116">
        <f t="shared" ref="Z82:AH82" si="7">SUMIFS(Z$9:Z$75,$B$9:$B$75,"CENTRALFL")</f>
        <v>5889293.9171477007</v>
      </c>
      <c r="AA82" s="116">
        <f t="shared" si="7"/>
        <v>6134378.9196086479</v>
      </c>
      <c r="AB82" s="116">
        <f t="shared" si="7"/>
        <v>2534579.1344054053</v>
      </c>
      <c r="AC82" s="116">
        <f t="shared" si="7"/>
        <v>599779.1758227027</v>
      </c>
      <c r="AD82" s="116">
        <f t="shared" si="7"/>
        <v>63099970.331927262</v>
      </c>
      <c r="AE82" s="116">
        <f t="shared" si="7"/>
        <v>69781114.476315871</v>
      </c>
      <c r="AF82" s="116">
        <f t="shared" si="7"/>
        <v>84998890.478079319</v>
      </c>
      <c r="AG82" s="116">
        <f t="shared" si="7"/>
        <v>39056755.636546977</v>
      </c>
      <c r="AH82" s="118">
        <f t="shared" si="7"/>
        <v>9411340.2729552872</v>
      </c>
      <c r="AI82" s="40"/>
    </row>
    <row r="83" spans="4:35" ht="15.75" thickBot="1" x14ac:dyDescent="0.3">
      <c r="D83" s="109" t="s">
        <v>106</v>
      </c>
      <c r="E83" s="114">
        <f>AVERAGEIFS(E$9:E$75,$B$9:$B$75,"SOUTHFL")</f>
        <v>823.36363636363637</v>
      </c>
      <c r="F83" s="114">
        <f>AVERAGEIFS(F$9:F$75,$B$9:$B$75,"SOUTHFL")</f>
        <v>899.4545454545455</v>
      </c>
      <c r="G83" s="114">
        <f>AVERAGEIFS(G$9:G$75,$B$9:$B$75,"SOUTHFL")</f>
        <v>1123.909090909091</v>
      </c>
      <c r="H83" s="114">
        <f>AVERAGEIFS(H$9:H$75,$B$9:$B$75,"SOUTHFL")</f>
        <v>1493.2727272727273</v>
      </c>
      <c r="I83" s="115">
        <f>AVERAGEIFS(I$9:I$75,$B$9:$B$75,"SOUTHFL")</f>
        <v>1761.090909090909</v>
      </c>
      <c r="X83" s="117" t="s">
        <v>104</v>
      </c>
      <c r="Y83" s="116">
        <f>SUMIFS(Y$9:Y$75,$B$9:$B$75,"TAMPABAY")</f>
        <v>9200552.7298616972</v>
      </c>
      <c r="Z83" s="116">
        <f t="shared" ref="Z83:AH83" si="8">SUMIFS(Z$9:Z$75,$B$9:$B$75,"TAMPABAY")</f>
        <v>10620289.725820942</v>
      </c>
      <c r="AA83" s="116">
        <f t="shared" si="8"/>
        <v>8598622.1306659449</v>
      </c>
      <c r="AB83" s="116">
        <f t="shared" si="8"/>
        <v>3578622.6423405404</v>
      </c>
      <c r="AC83" s="116">
        <f t="shared" si="8"/>
        <v>862718.57209621614</v>
      </c>
      <c r="AD83" s="116">
        <f t="shared" si="8"/>
        <v>101483982.56075116</v>
      </c>
      <c r="AE83" s="116">
        <f t="shared" si="8"/>
        <v>110182778.87094989</v>
      </c>
      <c r="AF83" s="116">
        <f t="shared" si="8"/>
        <v>75067590.555883244</v>
      </c>
      <c r="AG83" s="116">
        <f t="shared" si="8"/>
        <v>33945361.139294855</v>
      </c>
      <c r="AH83" s="118">
        <f t="shared" si="8"/>
        <v>8221605.3076945487</v>
      </c>
      <c r="AI83" s="40"/>
    </row>
    <row r="84" spans="4:35" x14ac:dyDescent="0.25">
      <c r="X84" s="117" t="s">
        <v>106</v>
      </c>
      <c r="Y84" s="116">
        <f>SUMIFS(Y$9:Y$75,$B$9:$B$75,"SOUTHFL")</f>
        <v>11454550.92373107</v>
      </c>
      <c r="Z84" s="116">
        <f t="shared" ref="Z84:AH84" si="9">SUMIFS(Z$9:Z$75,$B$9:$B$75,"SOUTHFL")</f>
        <v>14286378.0304619</v>
      </c>
      <c r="AA84" s="116">
        <f t="shared" si="9"/>
        <v>7970081.260263782</v>
      </c>
      <c r="AB84" s="116">
        <f t="shared" si="9"/>
        <v>3134592.6807243237</v>
      </c>
      <c r="AC84" s="116">
        <f t="shared" si="9"/>
        <v>725842.90196108096</v>
      </c>
      <c r="AD84" s="116">
        <f t="shared" si="9"/>
        <v>126736945.0226507</v>
      </c>
      <c r="AE84" s="116">
        <f t="shared" si="9"/>
        <v>149477861.90415853</v>
      </c>
      <c r="AF84" s="116">
        <f t="shared" si="9"/>
        <v>110436579.70785204</v>
      </c>
      <c r="AG84" s="116">
        <f t="shared" si="9"/>
        <v>51955513.105863079</v>
      </c>
      <c r="AH84" s="118">
        <f t="shared" si="9"/>
        <v>12451134.577782892</v>
      </c>
      <c r="AI84" s="40"/>
    </row>
    <row r="85" spans="4:35" ht="15.75" thickBot="1" x14ac:dyDescent="0.3">
      <c r="X85" s="119" t="s">
        <v>142</v>
      </c>
      <c r="Y85" s="120">
        <f>SUM(Y81:Y84)</f>
        <v>32134341.428010572</v>
      </c>
      <c r="Z85" s="120">
        <f t="shared" ref="Z85:AH85" si="10">SUM(Z81:Z84)</f>
        <v>38749617.989058264</v>
      </c>
      <c r="AA85" s="120">
        <f t="shared" si="10"/>
        <v>29896783.934110265</v>
      </c>
      <c r="AB85" s="120">
        <f t="shared" si="10"/>
        <v>12345591.513632432</v>
      </c>
      <c r="AC85" s="120">
        <f t="shared" si="10"/>
        <v>2874349.4485394591</v>
      </c>
      <c r="AD85" s="120">
        <f t="shared" si="10"/>
        <v>363501306.31216609</v>
      </c>
      <c r="AE85" s="120">
        <f t="shared" si="10"/>
        <v>413133134.90142131</v>
      </c>
      <c r="AF85" s="120">
        <f t="shared" si="10"/>
        <v>358808073.83554423</v>
      </c>
      <c r="AG85" s="120">
        <f t="shared" si="10"/>
        <v>166565283.49500561</v>
      </c>
      <c r="AH85" s="121">
        <f t="shared" si="10"/>
        <v>39943059.040268399</v>
      </c>
      <c r="AI85" s="41"/>
    </row>
    <row r="86" spans="4:35" x14ac:dyDescent="0.25">
      <c r="AC86" s="40"/>
      <c r="AH86" s="40"/>
      <c r="AI86" s="40"/>
    </row>
    <row r="88" spans="4:35" x14ac:dyDescent="0.25">
      <c r="AH88" s="40"/>
    </row>
    <row r="89" spans="4:35" x14ac:dyDescent="0.25">
      <c r="Y89" s="39"/>
      <c r="Z89" s="39"/>
      <c r="AA89" s="39"/>
      <c r="AB89" s="39"/>
      <c r="AC89" s="39"/>
      <c r="AD89" s="39"/>
      <c r="AE89" s="39"/>
      <c r="AF89" s="39"/>
      <c r="AG89" s="39"/>
      <c r="AH89" s="39"/>
    </row>
    <row r="90" spans="4:35" x14ac:dyDescent="0.25">
      <c r="Y90" s="42"/>
      <c r="Z90" s="42"/>
      <c r="AA90" s="42"/>
      <c r="AB90" s="42"/>
      <c r="AC90" s="42"/>
      <c r="AD90" s="42"/>
      <c r="AE90" s="42"/>
      <c r="AF90" s="42"/>
      <c r="AG90" s="42"/>
      <c r="AH90" s="42"/>
    </row>
    <row r="91" spans="4:35" x14ac:dyDescent="0.25">
      <c r="Y91" s="42"/>
      <c r="Z91" s="42"/>
      <c r="AA91" s="42"/>
      <c r="AB91" s="42"/>
      <c r="AC91" s="42"/>
      <c r="AD91" s="42"/>
      <c r="AE91" s="42"/>
      <c r="AF91" s="42"/>
      <c r="AG91" s="42"/>
      <c r="AH91" s="42"/>
    </row>
    <row r="92" spans="4:35" x14ac:dyDescent="0.25">
      <c r="Y92" s="42"/>
      <c r="Z92" s="42"/>
      <c r="AA92" s="42"/>
      <c r="AB92" s="42"/>
      <c r="AC92" s="42"/>
      <c r="AD92" s="42"/>
      <c r="AE92" s="42"/>
      <c r="AF92" s="42"/>
      <c r="AG92" s="42"/>
      <c r="AH92" s="42"/>
    </row>
    <row r="93" spans="4:35" x14ac:dyDescent="0.25">
      <c r="Y93" s="42"/>
      <c r="Z93" s="42"/>
      <c r="AA93" s="42"/>
      <c r="AB93" s="42"/>
      <c r="AC93" s="42"/>
      <c r="AD93" s="42"/>
      <c r="AE93" s="42"/>
      <c r="AF93" s="42"/>
      <c r="AG93" s="42"/>
      <c r="AH93" s="42"/>
    </row>
    <row r="94" spans="4:35" x14ac:dyDescent="0.25"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36"/>
    </row>
    <row r="95" spans="4:35" x14ac:dyDescent="0.25">
      <c r="W95" s="36"/>
      <c r="Y95" s="36"/>
      <c r="AA95" s="36"/>
      <c r="AD95" s="36"/>
      <c r="AF95" s="36"/>
    </row>
    <row r="97" spans="23:38" x14ac:dyDescent="0.25">
      <c r="Y97" s="39"/>
      <c r="Z97" s="39"/>
      <c r="AA97" s="39"/>
      <c r="AB97" s="39"/>
      <c r="AC97" s="39"/>
      <c r="AD97" s="39"/>
      <c r="AE97" s="39"/>
      <c r="AF97" s="39"/>
      <c r="AG97" s="39"/>
      <c r="AH97" s="39"/>
    </row>
    <row r="98" spans="23:38" x14ac:dyDescent="0.25">
      <c r="Y98" s="37"/>
      <c r="Z98" s="37"/>
      <c r="AA98" s="37"/>
      <c r="AB98" s="37"/>
      <c r="AC98" s="37"/>
      <c r="AD98" s="37"/>
      <c r="AE98" s="37"/>
      <c r="AF98" s="37"/>
      <c r="AG98" s="37"/>
      <c r="AH98" s="37"/>
    </row>
    <row r="99" spans="23:38" x14ac:dyDescent="0.25">
      <c r="Y99" s="37"/>
      <c r="Z99" s="37"/>
      <c r="AA99" s="37"/>
      <c r="AB99" s="37"/>
      <c r="AC99" s="37"/>
      <c r="AD99" s="37"/>
      <c r="AE99" s="37"/>
      <c r="AF99" s="37"/>
      <c r="AG99" s="37"/>
      <c r="AH99" s="37"/>
    </row>
    <row r="100" spans="23:38" x14ac:dyDescent="0.25"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</row>
    <row r="101" spans="23:38" x14ac:dyDescent="0.25"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</row>
    <row r="102" spans="23:38" x14ac:dyDescent="0.25">
      <c r="W102" s="44"/>
      <c r="X102" s="44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44"/>
      <c r="AK102" s="44"/>
      <c r="AL102" s="44"/>
    </row>
    <row r="103" spans="23:38" x14ac:dyDescent="0.25"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</row>
    <row r="104" spans="23:38" x14ac:dyDescent="0.25"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</row>
    <row r="105" spans="23:38" x14ac:dyDescent="0.25">
      <c r="W105" s="44"/>
      <c r="X105" s="29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44"/>
      <c r="AJ105" s="44"/>
      <c r="AK105" s="44"/>
      <c r="AL105" s="44"/>
    </row>
    <row r="106" spans="23:38" x14ac:dyDescent="0.25">
      <c r="W106" s="44"/>
      <c r="X106" s="46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44"/>
      <c r="AJ106" s="44"/>
      <c r="AK106" s="44"/>
      <c r="AL106" s="44"/>
    </row>
    <row r="107" spans="23:38" x14ac:dyDescent="0.25">
      <c r="W107" s="44"/>
      <c r="X107" s="46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44"/>
      <c r="AJ107" s="44"/>
      <c r="AK107" s="44"/>
      <c r="AL107" s="44"/>
    </row>
    <row r="108" spans="23:38" x14ac:dyDescent="0.25">
      <c r="W108" s="44"/>
      <c r="X108" s="46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44"/>
      <c r="AJ108" s="44"/>
      <c r="AK108" s="44"/>
      <c r="AL108" s="44"/>
    </row>
    <row r="109" spans="23:38" x14ac:dyDescent="0.25">
      <c r="W109" s="44"/>
      <c r="X109" s="46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44"/>
      <c r="AJ109" s="44"/>
      <c r="AK109" s="44"/>
      <c r="AL109" s="44"/>
    </row>
    <row r="110" spans="23:38" x14ac:dyDescent="0.25"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</row>
    <row r="111" spans="23:38" x14ac:dyDescent="0.25">
      <c r="W111" s="45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</row>
    <row r="112" spans="23:38" x14ac:dyDescent="0.25">
      <c r="W112" s="45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</row>
    <row r="113" spans="21:38" x14ac:dyDescent="0.25">
      <c r="U113" s="44"/>
      <c r="V113" s="44"/>
      <c r="W113" s="45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</row>
    <row r="114" spans="21:38" x14ac:dyDescent="0.25"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</row>
    <row r="115" spans="21:38" x14ac:dyDescent="0.25">
      <c r="U115" s="44"/>
      <c r="V115" s="44"/>
      <c r="W115" s="44"/>
      <c r="X115" s="44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4"/>
    </row>
    <row r="116" spans="21:38" x14ac:dyDescent="0.25">
      <c r="U116" s="44"/>
      <c r="V116" s="44"/>
      <c r="W116" s="44"/>
      <c r="X116" s="46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4"/>
    </row>
    <row r="117" spans="21:38" x14ac:dyDescent="0.25">
      <c r="U117" s="44"/>
      <c r="V117" s="44"/>
      <c r="W117" s="44"/>
      <c r="X117" s="46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4"/>
    </row>
    <row r="118" spans="21:38" x14ac:dyDescent="0.25">
      <c r="U118" s="44"/>
      <c r="V118" s="44"/>
      <c r="W118" s="44"/>
      <c r="X118" s="46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4"/>
    </row>
    <row r="119" spans="21:38" x14ac:dyDescent="0.25">
      <c r="U119" s="44"/>
      <c r="V119" s="44"/>
      <c r="W119" s="44"/>
      <c r="X119" s="46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4"/>
    </row>
    <row r="120" spans="21:38" x14ac:dyDescent="0.25">
      <c r="U120" s="44"/>
      <c r="V120" s="44"/>
      <c r="W120" s="44"/>
      <c r="X120" s="46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8"/>
    </row>
    <row r="121" spans="21:38" x14ac:dyDescent="0.25">
      <c r="U121" s="44"/>
      <c r="V121" s="44"/>
      <c r="W121" s="44"/>
      <c r="X121" s="46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8"/>
    </row>
    <row r="122" spans="21:38" x14ac:dyDescent="0.25"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21:38" x14ac:dyDescent="0.25">
      <c r="U123" s="44"/>
      <c r="V123" s="44"/>
      <c r="W123" s="44"/>
      <c r="X123" s="44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4"/>
    </row>
    <row r="124" spans="21:38" x14ac:dyDescent="0.25">
      <c r="U124" s="44"/>
      <c r="V124" s="44"/>
      <c r="W124" s="44"/>
      <c r="X124" s="46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4"/>
    </row>
    <row r="125" spans="21:38" x14ac:dyDescent="0.25">
      <c r="U125" s="44"/>
      <c r="V125" s="44"/>
      <c r="W125" s="44"/>
      <c r="X125" s="46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4"/>
    </row>
    <row r="126" spans="21:38" x14ac:dyDescent="0.25">
      <c r="U126" s="44"/>
      <c r="V126" s="44"/>
      <c r="W126" s="44"/>
      <c r="X126" s="46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4"/>
    </row>
    <row r="127" spans="21:38" x14ac:dyDescent="0.25">
      <c r="U127" s="44"/>
      <c r="V127" s="44"/>
      <c r="W127" s="44"/>
      <c r="X127" s="46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4"/>
    </row>
    <row r="128" spans="21:38" x14ac:dyDescent="0.25">
      <c r="U128" s="44"/>
      <c r="V128" s="44"/>
      <c r="W128" s="44"/>
      <c r="X128" s="46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</row>
    <row r="129" spans="21:35" x14ac:dyDescent="0.25"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21:35" x14ac:dyDescent="0.25"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21:35" x14ac:dyDescent="0.25"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21:35" x14ac:dyDescent="0.25"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21:35" x14ac:dyDescent="0.25"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21:35" x14ac:dyDescent="0.25"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21:35" x14ac:dyDescent="0.25"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21:35" x14ac:dyDescent="0.25"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</sheetData>
  <mergeCells count="16">
    <mergeCell ref="Y79:AC79"/>
    <mergeCell ref="AD79:AH79"/>
    <mergeCell ref="E6:I6"/>
    <mergeCell ref="J6:N6"/>
    <mergeCell ref="O6:X6"/>
    <mergeCell ref="Y6:AH6"/>
    <mergeCell ref="J7:N7"/>
    <mergeCell ref="T7:X7"/>
    <mergeCell ref="AD7:AH7"/>
    <mergeCell ref="O7:S7"/>
    <mergeCell ref="Y7:AC7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Q386"/>
  <sheetViews>
    <sheetView workbookViewId="0">
      <selection activeCell="I2" sqref="I2"/>
    </sheetView>
  </sheetViews>
  <sheetFormatPr defaultColWidth="8.85546875" defaultRowHeight="15" x14ac:dyDescent="0.25"/>
  <cols>
    <col min="1" max="1" width="2.7109375" style="2" customWidth="1"/>
    <col min="2" max="2" width="34.28515625" style="2" customWidth="1"/>
    <col min="3" max="3" width="28.5703125" style="2" bestFit="1" customWidth="1"/>
    <col min="4" max="4" width="20.28515625" style="2" customWidth="1"/>
    <col min="5" max="5" width="24.7109375" style="2" customWidth="1"/>
    <col min="6" max="6" width="13.42578125" style="4" customWidth="1"/>
    <col min="7" max="17" width="13.42578125" style="2" customWidth="1"/>
    <col min="18" max="16384" width="8.85546875" style="2"/>
  </cols>
  <sheetData>
    <row r="1" spans="2:17" x14ac:dyDescent="0.25">
      <c r="F1" s="13"/>
    </row>
    <row r="2" spans="2:17" x14ac:dyDescent="0.25">
      <c r="B2" s="23" t="s">
        <v>251</v>
      </c>
    </row>
    <row r="3" spans="2:17" x14ac:dyDescent="0.25">
      <c r="B3" s="2" t="s">
        <v>181</v>
      </c>
      <c r="F3" s="2"/>
    </row>
    <row r="4" spans="2:17" x14ac:dyDescent="0.25">
      <c r="B4" s="2" t="s">
        <v>174</v>
      </c>
      <c r="F4" s="2"/>
    </row>
    <row r="5" spans="2:17" x14ac:dyDescent="0.25">
      <c r="B5" s="19"/>
      <c r="C5" s="19"/>
      <c r="D5" s="19"/>
      <c r="E5" s="19"/>
      <c r="F5" s="254" t="s">
        <v>252</v>
      </c>
      <c r="G5" s="254"/>
      <c r="H5" s="254"/>
      <c r="I5" s="254"/>
      <c r="J5" s="254"/>
      <c r="K5" s="254"/>
      <c r="L5" s="254" t="s">
        <v>172</v>
      </c>
      <c r="M5" s="19"/>
      <c r="N5" s="19"/>
      <c r="O5" s="19"/>
      <c r="P5" s="19"/>
      <c r="Q5" s="19"/>
    </row>
    <row r="6" spans="2:17" ht="27" thickBot="1" x14ac:dyDescent="0.3">
      <c r="B6" s="58" t="s">
        <v>165</v>
      </c>
      <c r="C6" s="324" t="s">
        <v>0</v>
      </c>
      <c r="D6" s="324" t="s">
        <v>1</v>
      </c>
      <c r="E6" s="325" t="s">
        <v>166</v>
      </c>
      <c r="F6" s="325" t="s">
        <v>173</v>
      </c>
      <c r="G6" s="326" t="s">
        <v>167</v>
      </c>
      <c r="H6" s="326" t="s">
        <v>168</v>
      </c>
      <c r="I6" s="326" t="s">
        <v>169</v>
      </c>
      <c r="J6" s="326" t="s">
        <v>170</v>
      </c>
      <c r="K6" s="326" t="s">
        <v>171</v>
      </c>
      <c r="L6" s="325" t="s">
        <v>173</v>
      </c>
      <c r="M6" s="326" t="s">
        <v>2</v>
      </c>
      <c r="N6" s="326" t="s">
        <v>3</v>
      </c>
      <c r="O6" s="326" t="s">
        <v>4</v>
      </c>
      <c r="P6" s="326" t="s">
        <v>5</v>
      </c>
      <c r="Q6" s="326" t="s">
        <v>6</v>
      </c>
    </row>
    <row r="7" spans="2:17" ht="27" thickTop="1" x14ac:dyDescent="0.25">
      <c r="B7" s="59" t="s">
        <v>8</v>
      </c>
      <c r="C7" s="321" t="s">
        <v>9</v>
      </c>
      <c r="D7" s="321" t="s">
        <v>10</v>
      </c>
      <c r="E7" s="322" t="s">
        <v>11</v>
      </c>
      <c r="F7" s="323">
        <v>216.9</v>
      </c>
      <c r="G7" s="322">
        <v>108</v>
      </c>
      <c r="H7" s="322">
        <v>108</v>
      </c>
      <c r="I7" s="322">
        <v>0</v>
      </c>
      <c r="J7" s="322">
        <v>0</v>
      </c>
      <c r="K7" s="322">
        <v>0</v>
      </c>
      <c r="L7" s="323">
        <v>24.099999999999994</v>
      </c>
      <c r="M7" s="322">
        <v>12</v>
      </c>
      <c r="N7" s="322">
        <v>12</v>
      </c>
      <c r="O7" s="322">
        <v>0</v>
      </c>
      <c r="P7" s="322">
        <v>0</v>
      </c>
      <c r="Q7" s="322">
        <v>0</v>
      </c>
    </row>
    <row r="8" spans="2:17" x14ac:dyDescent="0.25">
      <c r="B8" s="59" t="s">
        <v>14</v>
      </c>
      <c r="C8" s="59" t="s">
        <v>15</v>
      </c>
      <c r="D8" s="59" t="s">
        <v>16</v>
      </c>
      <c r="E8" s="3" t="s">
        <v>11</v>
      </c>
      <c r="F8" s="60">
        <v>234</v>
      </c>
      <c r="G8" s="3">
        <v>117</v>
      </c>
      <c r="H8" s="3">
        <v>117</v>
      </c>
      <c r="I8" s="3">
        <v>0</v>
      </c>
      <c r="J8" s="3">
        <v>0</v>
      </c>
      <c r="K8" s="3">
        <v>0</v>
      </c>
      <c r="L8" s="60">
        <v>26</v>
      </c>
      <c r="M8" s="3">
        <v>13</v>
      </c>
      <c r="N8" s="3">
        <v>13</v>
      </c>
      <c r="O8" s="3">
        <v>0</v>
      </c>
      <c r="P8" s="3">
        <v>0</v>
      </c>
      <c r="Q8" s="3">
        <v>0</v>
      </c>
    </row>
    <row r="9" spans="2:17" ht="26.25" x14ac:dyDescent="0.25">
      <c r="B9" s="59" t="s">
        <v>19</v>
      </c>
      <c r="C9" s="59" t="s">
        <v>20</v>
      </c>
      <c r="D9" s="59" t="s">
        <v>10</v>
      </c>
      <c r="E9" s="3" t="s">
        <v>11</v>
      </c>
      <c r="F9" s="60">
        <v>646.20000000000005</v>
      </c>
      <c r="G9" s="3">
        <v>323</v>
      </c>
      <c r="H9" s="3">
        <v>323</v>
      </c>
      <c r="I9" s="3">
        <v>0</v>
      </c>
      <c r="J9" s="3">
        <v>0</v>
      </c>
      <c r="K9" s="3">
        <v>0</v>
      </c>
      <c r="L9" s="60">
        <v>71.799999999999955</v>
      </c>
      <c r="M9" s="3">
        <v>36</v>
      </c>
      <c r="N9" s="3">
        <v>36</v>
      </c>
      <c r="O9" s="3">
        <v>0</v>
      </c>
      <c r="P9" s="3">
        <v>0</v>
      </c>
      <c r="Q9" s="3">
        <v>0</v>
      </c>
    </row>
    <row r="10" spans="2:17" ht="26.25" x14ac:dyDescent="0.25">
      <c r="B10" s="59" t="s">
        <v>23</v>
      </c>
      <c r="C10" s="59" t="s">
        <v>24</v>
      </c>
      <c r="D10" s="59" t="s">
        <v>10</v>
      </c>
      <c r="E10" s="3" t="s">
        <v>25</v>
      </c>
      <c r="F10" s="60">
        <v>69.3</v>
      </c>
      <c r="G10" s="3">
        <v>35</v>
      </c>
      <c r="H10" s="3">
        <v>35</v>
      </c>
      <c r="I10" s="3">
        <v>0</v>
      </c>
      <c r="J10" s="3">
        <v>0</v>
      </c>
      <c r="K10" s="3">
        <v>0</v>
      </c>
      <c r="L10" s="60">
        <v>7.7000000000000028</v>
      </c>
      <c r="M10" s="3">
        <v>4</v>
      </c>
      <c r="N10" s="3">
        <v>4</v>
      </c>
      <c r="O10" s="3">
        <v>0</v>
      </c>
      <c r="P10" s="3">
        <v>0</v>
      </c>
      <c r="Q10" s="3">
        <v>0</v>
      </c>
    </row>
    <row r="11" spans="2:17" ht="26.25" x14ac:dyDescent="0.25">
      <c r="B11" s="59" t="s">
        <v>28</v>
      </c>
      <c r="C11" s="59" t="s">
        <v>29</v>
      </c>
      <c r="D11" s="59" t="s">
        <v>10</v>
      </c>
      <c r="E11" s="3" t="s">
        <v>30</v>
      </c>
      <c r="F11" s="60">
        <v>70.2</v>
      </c>
      <c r="G11" s="3">
        <v>35</v>
      </c>
      <c r="H11" s="3">
        <v>35</v>
      </c>
      <c r="I11" s="3">
        <v>0</v>
      </c>
      <c r="J11" s="3">
        <v>0</v>
      </c>
      <c r="K11" s="3">
        <v>0</v>
      </c>
      <c r="L11" s="60">
        <v>7.7999999999999972</v>
      </c>
      <c r="M11" s="3">
        <v>4</v>
      </c>
      <c r="N11" s="3">
        <v>4</v>
      </c>
      <c r="O11" s="3">
        <v>0</v>
      </c>
      <c r="P11" s="3">
        <v>0</v>
      </c>
      <c r="Q11" s="3">
        <v>0</v>
      </c>
    </row>
    <row r="12" spans="2:17" ht="26.25" x14ac:dyDescent="0.25">
      <c r="B12" s="59" t="s">
        <v>33</v>
      </c>
      <c r="C12" s="59" t="s">
        <v>34</v>
      </c>
      <c r="D12" s="59" t="s">
        <v>10</v>
      </c>
      <c r="E12" s="3" t="s">
        <v>30</v>
      </c>
      <c r="F12" s="60">
        <v>193.5</v>
      </c>
      <c r="G12" s="3">
        <v>97</v>
      </c>
      <c r="H12" s="3">
        <v>97</v>
      </c>
      <c r="I12" s="3">
        <v>0</v>
      </c>
      <c r="J12" s="3">
        <v>0</v>
      </c>
      <c r="K12" s="3">
        <v>0</v>
      </c>
      <c r="L12" s="60">
        <v>21.5</v>
      </c>
      <c r="M12" s="3">
        <v>11</v>
      </c>
      <c r="N12" s="3">
        <v>11</v>
      </c>
      <c r="O12" s="3">
        <v>0</v>
      </c>
      <c r="P12" s="3">
        <v>0</v>
      </c>
      <c r="Q12" s="3">
        <v>0</v>
      </c>
    </row>
    <row r="13" spans="2:17" ht="26.25" x14ac:dyDescent="0.25">
      <c r="B13" s="59" t="s">
        <v>22</v>
      </c>
      <c r="C13" s="59" t="s">
        <v>37</v>
      </c>
      <c r="D13" s="59" t="s">
        <v>38</v>
      </c>
      <c r="E13" s="3" t="s">
        <v>30</v>
      </c>
      <c r="F13" s="60">
        <v>132.30000000000001</v>
      </c>
      <c r="G13" s="3">
        <v>66</v>
      </c>
      <c r="H13" s="3">
        <v>66</v>
      </c>
      <c r="I13" s="3">
        <v>0</v>
      </c>
      <c r="J13" s="3">
        <v>0</v>
      </c>
      <c r="K13" s="3">
        <v>0</v>
      </c>
      <c r="L13" s="60">
        <v>14.699999999999989</v>
      </c>
      <c r="M13" s="3">
        <v>7</v>
      </c>
      <c r="N13" s="3">
        <v>7</v>
      </c>
      <c r="O13" s="3">
        <v>0</v>
      </c>
      <c r="P13" s="3">
        <v>0</v>
      </c>
      <c r="Q13" s="3">
        <v>0</v>
      </c>
    </row>
    <row r="14" spans="2:17" ht="26.25" x14ac:dyDescent="0.25">
      <c r="B14" s="59" t="s">
        <v>40</v>
      </c>
      <c r="C14" s="59" t="s">
        <v>41</v>
      </c>
      <c r="D14" s="59" t="s">
        <v>10</v>
      </c>
      <c r="E14" s="3" t="s">
        <v>25</v>
      </c>
      <c r="F14" s="60">
        <v>317.7</v>
      </c>
      <c r="G14" s="3">
        <v>159</v>
      </c>
      <c r="H14" s="3">
        <v>159</v>
      </c>
      <c r="I14" s="3">
        <v>0</v>
      </c>
      <c r="J14" s="3">
        <v>0</v>
      </c>
      <c r="K14" s="3">
        <v>0</v>
      </c>
      <c r="L14" s="60">
        <v>35.300000000000011</v>
      </c>
      <c r="M14" s="3">
        <v>18</v>
      </c>
      <c r="N14" s="3">
        <v>18</v>
      </c>
      <c r="O14" s="3">
        <v>0</v>
      </c>
      <c r="P14" s="3">
        <v>0</v>
      </c>
      <c r="Q14" s="3">
        <v>0</v>
      </c>
    </row>
    <row r="15" spans="2:17" ht="26.25" x14ac:dyDescent="0.25">
      <c r="B15" s="59" t="s">
        <v>27</v>
      </c>
      <c r="C15" s="59" t="s">
        <v>44</v>
      </c>
      <c r="D15" s="59" t="s">
        <v>45</v>
      </c>
      <c r="E15" s="3" t="s">
        <v>30</v>
      </c>
      <c r="F15" s="60">
        <v>222.3</v>
      </c>
      <c r="G15" s="3">
        <v>111</v>
      </c>
      <c r="H15" s="3">
        <v>111</v>
      </c>
      <c r="I15" s="3">
        <v>0</v>
      </c>
      <c r="J15" s="3">
        <v>0</v>
      </c>
      <c r="K15" s="3">
        <v>0</v>
      </c>
      <c r="L15" s="60">
        <v>24.699999999999989</v>
      </c>
      <c r="M15" s="3">
        <v>12</v>
      </c>
      <c r="N15" s="3">
        <v>12</v>
      </c>
      <c r="O15" s="3">
        <v>0</v>
      </c>
      <c r="P15" s="3">
        <v>0</v>
      </c>
      <c r="Q15" s="3">
        <v>0</v>
      </c>
    </row>
    <row r="16" spans="2:17" ht="26.25" x14ac:dyDescent="0.25">
      <c r="B16" s="59" t="s">
        <v>48</v>
      </c>
      <c r="C16" s="59" t="s">
        <v>49</v>
      </c>
      <c r="D16" s="59" t="s">
        <v>10</v>
      </c>
      <c r="E16" s="3" t="s">
        <v>25</v>
      </c>
      <c r="F16" s="60">
        <v>45.9</v>
      </c>
      <c r="G16" s="3">
        <v>23</v>
      </c>
      <c r="H16" s="3">
        <v>23</v>
      </c>
      <c r="I16" s="3">
        <v>0</v>
      </c>
      <c r="J16" s="3">
        <v>0</v>
      </c>
      <c r="K16" s="3">
        <v>0</v>
      </c>
      <c r="L16" s="60">
        <v>5.1000000000000014</v>
      </c>
      <c r="M16" s="3">
        <v>3</v>
      </c>
      <c r="N16" s="3">
        <v>3</v>
      </c>
      <c r="O16" s="3">
        <v>0</v>
      </c>
      <c r="P16" s="3">
        <v>0</v>
      </c>
      <c r="Q16" s="3">
        <v>0</v>
      </c>
    </row>
    <row r="17" spans="2:17" ht="26.25" x14ac:dyDescent="0.25">
      <c r="B17" s="59" t="s">
        <v>51</v>
      </c>
      <c r="C17" s="59" t="s">
        <v>52</v>
      </c>
      <c r="D17" s="59" t="s">
        <v>16</v>
      </c>
      <c r="E17" s="3" t="s">
        <v>30</v>
      </c>
      <c r="F17" s="60">
        <v>256.5</v>
      </c>
      <c r="G17" s="3">
        <v>128</v>
      </c>
      <c r="H17" s="3">
        <v>128</v>
      </c>
      <c r="I17" s="3">
        <v>0</v>
      </c>
      <c r="J17" s="3">
        <v>0</v>
      </c>
      <c r="K17" s="3">
        <v>0</v>
      </c>
      <c r="L17" s="60">
        <v>28.5</v>
      </c>
      <c r="M17" s="3">
        <v>14</v>
      </c>
      <c r="N17" s="3">
        <v>14</v>
      </c>
      <c r="O17" s="3">
        <v>0</v>
      </c>
      <c r="P17" s="3">
        <v>0</v>
      </c>
      <c r="Q17" s="3">
        <v>0</v>
      </c>
    </row>
    <row r="18" spans="2:17" ht="26.25" x14ac:dyDescent="0.25">
      <c r="B18" s="59" t="s">
        <v>43</v>
      </c>
      <c r="C18" s="59" t="s">
        <v>55</v>
      </c>
      <c r="D18" s="59" t="s">
        <v>10</v>
      </c>
      <c r="E18" s="3" t="s">
        <v>30</v>
      </c>
      <c r="F18" s="60">
        <v>42.300000000000004</v>
      </c>
      <c r="G18" s="3">
        <v>21</v>
      </c>
      <c r="H18" s="3">
        <v>21</v>
      </c>
      <c r="I18" s="3">
        <v>0</v>
      </c>
      <c r="J18" s="3">
        <v>0</v>
      </c>
      <c r="K18" s="3">
        <v>0</v>
      </c>
      <c r="L18" s="60">
        <v>4.6999999999999957</v>
      </c>
      <c r="M18" s="3">
        <v>2</v>
      </c>
      <c r="N18" s="3">
        <v>2</v>
      </c>
      <c r="O18" s="3">
        <v>0</v>
      </c>
      <c r="P18" s="3">
        <v>0</v>
      </c>
      <c r="Q18" s="3">
        <v>0</v>
      </c>
    </row>
    <row r="19" spans="2:17" x14ac:dyDescent="0.25">
      <c r="B19" s="59" t="s">
        <v>58</v>
      </c>
      <c r="C19" s="59" t="s">
        <v>59</v>
      </c>
      <c r="D19" s="59" t="s">
        <v>10</v>
      </c>
      <c r="E19" s="3" t="s">
        <v>30</v>
      </c>
      <c r="F19" s="60">
        <v>12.6</v>
      </c>
      <c r="G19" s="3">
        <v>6</v>
      </c>
      <c r="H19" s="3">
        <v>6</v>
      </c>
      <c r="I19" s="3">
        <v>0</v>
      </c>
      <c r="J19" s="3">
        <v>0</v>
      </c>
      <c r="K19" s="3">
        <v>0</v>
      </c>
      <c r="L19" s="60">
        <v>1.4000000000000004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</row>
    <row r="20" spans="2:17" ht="26.25" x14ac:dyDescent="0.25">
      <c r="B20" s="59" t="s">
        <v>61</v>
      </c>
      <c r="C20" s="59" t="s">
        <v>62</v>
      </c>
      <c r="D20" s="59" t="s">
        <v>10</v>
      </c>
      <c r="E20" s="3" t="s">
        <v>25</v>
      </c>
      <c r="F20" s="60">
        <v>175.5</v>
      </c>
      <c r="G20" s="3">
        <v>88</v>
      </c>
      <c r="H20" s="3">
        <v>88</v>
      </c>
      <c r="I20" s="3">
        <v>0</v>
      </c>
      <c r="J20" s="3">
        <v>0</v>
      </c>
      <c r="K20" s="3">
        <v>0</v>
      </c>
      <c r="L20" s="60">
        <v>19.5</v>
      </c>
      <c r="M20" s="3">
        <v>10</v>
      </c>
      <c r="N20" s="3">
        <v>10</v>
      </c>
      <c r="O20" s="3">
        <v>0</v>
      </c>
      <c r="P20" s="3">
        <v>0</v>
      </c>
      <c r="Q20" s="3">
        <v>0</v>
      </c>
    </row>
    <row r="21" spans="2:17" x14ac:dyDescent="0.25">
      <c r="B21" s="59" t="s">
        <v>64</v>
      </c>
      <c r="C21" s="59" t="s">
        <v>65</v>
      </c>
      <c r="D21" s="59" t="s">
        <v>10</v>
      </c>
      <c r="E21" s="3" t="s">
        <v>30</v>
      </c>
      <c r="F21" s="60">
        <v>129.6</v>
      </c>
      <c r="G21" s="3">
        <v>65</v>
      </c>
      <c r="H21" s="3">
        <v>65</v>
      </c>
      <c r="I21" s="3">
        <v>0</v>
      </c>
      <c r="J21" s="3">
        <v>0</v>
      </c>
      <c r="K21" s="3">
        <v>0</v>
      </c>
      <c r="L21" s="60">
        <v>14.400000000000006</v>
      </c>
      <c r="M21" s="3">
        <v>7</v>
      </c>
      <c r="N21" s="3">
        <v>7</v>
      </c>
      <c r="O21" s="3">
        <v>0</v>
      </c>
      <c r="P21" s="3">
        <v>0</v>
      </c>
      <c r="Q21" s="3">
        <v>0</v>
      </c>
    </row>
    <row r="22" spans="2:17" ht="26.25" x14ac:dyDescent="0.25">
      <c r="B22" s="59" t="s">
        <v>57</v>
      </c>
      <c r="C22" s="59" t="s">
        <v>67</v>
      </c>
      <c r="D22" s="59" t="s">
        <v>45</v>
      </c>
      <c r="E22" s="3" t="s">
        <v>30</v>
      </c>
      <c r="F22" s="60">
        <v>30.6</v>
      </c>
      <c r="G22" s="3">
        <v>15</v>
      </c>
      <c r="H22" s="3">
        <v>15</v>
      </c>
      <c r="I22" s="3">
        <v>0</v>
      </c>
      <c r="J22" s="3">
        <v>0</v>
      </c>
      <c r="K22" s="3">
        <v>0</v>
      </c>
      <c r="L22" s="60">
        <v>3.3999999999999986</v>
      </c>
      <c r="M22" s="3">
        <v>2</v>
      </c>
      <c r="N22" s="3">
        <v>2</v>
      </c>
      <c r="O22" s="3">
        <v>0</v>
      </c>
      <c r="P22" s="3">
        <v>0</v>
      </c>
      <c r="Q22" s="3">
        <v>0</v>
      </c>
    </row>
    <row r="23" spans="2:17" ht="26.25" x14ac:dyDescent="0.25">
      <c r="B23" s="59" t="s">
        <v>36</v>
      </c>
      <c r="C23" s="59" t="s">
        <v>70</v>
      </c>
      <c r="D23" s="59" t="s">
        <v>45</v>
      </c>
      <c r="E23" s="3" t="s">
        <v>71</v>
      </c>
      <c r="F23" s="60">
        <v>161.1</v>
      </c>
      <c r="G23" s="3">
        <v>81</v>
      </c>
      <c r="H23" s="3">
        <v>81</v>
      </c>
      <c r="I23" s="3">
        <v>0</v>
      </c>
      <c r="J23" s="3">
        <v>0</v>
      </c>
      <c r="K23" s="3">
        <v>0</v>
      </c>
      <c r="L23" s="60">
        <v>17.900000000000006</v>
      </c>
      <c r="M23" s="3">
        <v>9</v>
      </c>
      <c r="N23" s="3">
        <v>9</v>
      </c>
      <c r="O23" s="3">
        <v>0</v>
      </c>
      <c r="P23" s="3">
        <v>0</v>
      </c>
      <c r="Q23" s="3">
        <v>0</v>
      </c>
    </row>
    <row r="24" spans="2:17" ht="26.25" x14ac:dyDescent="0.25">
      <c r="B24" s="59" t="s">
        <v>73</v>
      </c>
      <c r="C24" s="59" t="s">
        <v>74</v>
      </c>
      <c r="D24" s="59" t="s">
        <v>45</v>
      </c>
      <c r="E24" s="3" t="s">
        <v>30</v>
      </c>
      <c r="F24" s="60">
        <v>36.9</v>
      </c>
      <c r="G24" s="3">
        <v>18</v>
      </c>
      <c r="H24" s="3">
        <v>18</v>
      </c>
      <c r="I24" s="3">
        <v>0</v>
      </c>
      <c r="J24" s="3">
        <v>0</v>
      </c>
      <c r="K24" s="3">
        <v>0</v>
      </c>
      <c r="L24" s="60">
        <v>4.1000000000000014</v>
      </c>
      <c r="M24" s="3">
        <v>2</v>
      </c>
      <c r="N24" s="3">
        <v>2</v>
      </c>
      <c r="O24" s="3">
        <v>0</v>
      </c>
      <c r="P24" s="3">
        <v>0</v>
      </c>
      <c r="Q24" s="3">
        <v>0</v>
      </c>
    </row>
    <row r="25" spans="2:17" x14ac:dyDescent="0.25">
      <c r="B25" s="59" t="s">
        <v>76</v>
      </c>
      <c r="C25" s="59" t="s">
        <v>77</v>
      </c>
      <c r="D25" s="59" t="s">
        <v>10</v>
      </c>
      <c r="E25" s="3" t="s">
        <v>11</v>
      </c>
      <c r="F25" s="60">
        <v>167.4</v>
      </c>
      <c r="G25" s="3">
        <v>84</v>
      </c>
      <c r="H25" s="3">
        <v>84</v>
      </c>
      <c r="I25" s="3">
        <v>0</v>
      </c>
      <c r="J25" s="3">
        <v>0</v>
      </c>
      <c r="K25" s="3">
        <v>0</v>
      </c>
      <c r="L25" s="60">
        <v>18.599999999999994</v>
      </c>
      <c r="M25" s="3">
        <v>9</v>
      </c>
      <c r="N25" s="3">
        <v>9</v>
      </c>
      <c r="O25" s="3">
        <v>0</v>
      </c>
      <c r="P25" s="3">
        <v>0</v>
      </c>
      <c r="Q25" s="3">
        <v>0</v>
      </c>
    </row>
    <row r="26" spans="2:17" ht="26.25" x14ac:dyDescent="0.25">
      <c r="B26" s="59" t="s">
        <v>18</v>
      </c>
      <c r="C26" s="59" t="s">
        <v>79</v>
      </c>
      <c r="D26" s="59" t="s">
        <v>10</v>
      </c>
      <c r="E26" s="3" t="s">
        <v>11</v>
      </c>
      <c r="F26" s="60">
        <v>61.2</v>
      </c>
      <c r="G26" s="3">
        <v>31</v>
      </c>
      <c r="H26" s="3">
        <v>31</v>
      </c>
      <c r="I26" s="3">
        <v>0</v>
      </c>
      <c r="J26" s="3">
        <v>0</v>
      </c>
      <c r="K26" s="3">
        <v>0</v>
      </c>
      <c r="L26" s="60">
        <v>6.7999999999999972</v>
      </c>
      <c r="M26" s="3">
        <v>3</v>
      </c>
      <c r="N26" s="3">
        <v>3</v>
      </c>
      <c r="O26" s="3">
        <v>0</v>
      </c>
      <c r="P26" s="3">
        <v>0</v>
      </c>
      <c r="Q26" s="3">
        <v>0</v>
      </c>
    </row>
    <row r="27" spans="2:17" x14ac:dyDescent="0.25">
      <c r="B27" s="59" t="s">
        <v>32</v>
      </c>
      <c r="C27" s="59" t="s">
        <v>81</v>
      </c>
      <c r="D27" s="59" t="s">
        <v>16</v>
      </c>
      <c r="E27" s="3" t="s">
        <v>71</v>
      </c>
      <c r="F27" s="60">
        <v>288.90000000000003</v>
      </c>
      <c r="G27" s="3">
        <v>144</v>
      </c>
      <c r="H27" s="3">
        <v>144</v>
      </c>
      <c r="I27" s="3">
        <v>0</v>
      </c>
      <c r="J27" s="3">
        <v>0</v>
      </c>
      <c r="K27" s="3">
        <v>0</v>
      </c>
      <c r="L27" s="60">
        <v>32.099999999999966</v>
      </c>
      <c r="M27" s="3">
        <v>16</v>
      </c>
      <c r="N27" s="3">
        <v>16</v>
      </c>
      <c r="O27" s="3">
        <v>0</v>
      </c>
      <c r="P27" s="3">
        <v>0</v>
      </c>
      <c r="Q27" s="3">
        <v>0</v>
      </c>
    </row>
    <row r="28" spans="2:17" ht="26.25" x14ac:dyDescent="0.25">
      <c r="B28" s="59" t="s">
        <v>69</v>
      </c>
      <c r="C28" s="59" t="s">
        <v>83</v>
      </c>
      <c r="D28" s="59" t="s">
        <v>10</v>
      </c>
      <c r="E28" s="3" t="s">
        <v>71</v>
      </c>
      <c r="F28" s="60">
        <v>770.4</v>
      </c>
      <c r="G28" s="3">
        <v>385</v>
      </c>
      <c r="H28" s="3">
        <v>385</v>
      </c>
      <c r="I28" s="3">
        <v>0</v>
      </c>
      <c r="J28" s="3">
        <v>0</v>
      </c>
      <c r="K28" s="3">
        <v>0</v>
      </c>
      <c r="L28" s="60">
        <v>85.600000000000023</v>
      </c>
      <c r="M28" s="3">
        <v>43</v>
      </c>
      <c r="N28" s="3">
        <v>43</v>
      </c>
      <c r="O28" s="3">
        <v>0</v>
      </c>
      <c r="P28" s="3">
        <v>0</v>
      </c>
      <c r="Q28" s="3">
        <v>0</v>
      </c>
    </row>
    <row r="29" spans="2:17" ht="26.25" x14ac:dyDescent="0.25">
      <c r="B29" s="59" t="s">
        <v>85</v>
      </c>
      <c r="C29" s="59" t="s">
        <v>86</v>
      </c>
      <c r="D29" s="59" t="s">
        <v>10</v>
      </c>
      <c r="E29" s="3" t="s">
        <v>11</v>
      </c>
      <c r="F29" s="60">
        <v>43.2</v>
      </c>
      <c r="G29" s="3">
        <v>22</v>
      </c>
      <c r="H29" s="3">
        <v>22</v>
      </c>
      <c r="I29" s="3">
        <v>0</v>
      </c>
      <c r="J29" s="3">
        <v>0</v>
      </c>
      <c r="K29" s="3">
        <v>0</v>
      </c>
      <c r="L29" s="60">
        <v>4.7999999999999972</v>
      </c>
      <c r="M29" s="3">
        <v>2</v>
      </c>
      <c r="N29" s="3">
        <v>2</v>
      </c>
      <c r="O29" s="3">
        <v>0</v>
      </c>
      <c r="P29" s="3">
        <v>0</v>
      </c>
      <c r="Q29" s="3">
        <v>0</v>
      </c>
    </row>
    <row r="30" spans="2:17" ht="26.25" x14ac:dyDescent="0.25">
      <c r="B30" s="59" t="s">
        <v>54</v>
      </c>
      <c r="C30" s="59" t="s">
        <v>88</v>
      </c>
      <c r="D30" s="59" t="s">
        <v>10</v>
      </c>
      <c r="E30" s="3" t="s">
        <v>11</v>
      </c>
      <c r="F30" s="60">
        <v>77.400000000000006</v>
      </c>
      <c r="G30" s="3">
        <v>39</v>
      </c>
      <c r="H30" s="3">
        <v>39</v>
      </c>
      <c r="I30" s="3">
        <v>0</v>
      </c>
      <c r="J30" s="3">
        <v>0</v>
      </c>
      <c r="K30" s="3">
        <v>0</v>
      </c>
      <c r="L30" s="60">
        <v>8.5999999999999943</v>
      </c>
      <c r="M30" s="3">
        <v>4</v>
      </c>
      <c r="N30" s="3">
        <v>4</v>
      </c>
      <c r="O30" s="3">
        <v>0</v>
      </c>
      <c r="P30" s="3">
        <v>0</v>
      </c>
      <c r="Q30" s="3">
        <v>0</v>
      </c>
    </row>
    <row r="31" spans="2:17" x14ac:dyDescent="0.25">
      <c r="B31" s="59" t="s">
        <v>47</v>
      </c>
      <c r="C31" s="59" t="s">
        <v>90</v>
      </c>
      <c r="D31" s="59" t="s">
        <v>45</v>
      </c>
      <c r="E31" s="3" t="s">
        <v>71</v>
      </c>
      <c r="F31" s="60">
        <v>32.4</v>
      </c>
      <c r="G31" s="3">
        <v>16</v>
      </c>
      <c r="H31" s="3">
        <v>16</v>
      </c>
      <c r="I31" s="3">
        <v>0</v>
      </c>
      <c r="J31" s="3">
        <v>0</v>
      </c>
      <c r="K31" s="3">
        <v>0</v>
      </c>
      <c r="L31" s="60">
        <v>3.6000000000000014</v>
      </c>
      <c r="M31" s="3">
        <v>2</v>
      </c>
      <c r="N31" s="3">
        <v>2</v>
      </c>
      <c r="O31" s="3">
        <v>0</v>
      </c>
      <c r="P31" s="3">
        <v>0</v>
      </c>
      <c r="Q31" s="3">
        <v>0</v>
      </c>
    </row>
    <row r="32" spans="2:17" ht="26.25" x14ac:dyDescent="0.25">
      <c r="B32" s="59" t="s">
        <v>13</v>
      </c>
      <c r="C32" s="59" t="s">
        <v>92</v>
      </c>
      <c r="D32" s="59" t="s">
        <v>10</v>
      </c>
      <c r="E32" s="3" t="s">
        <v>71</v>
      </c>
      <c r="F32" s="60">
        <v>193.5</v>
      </c>
      <c r="G32" s="3">
        <v>97</v>
      </c>
      <c r="H32" s="3">
        <v>97</v>
      </c>
      <c r="I32" s="3">
        <v>0</v>
      </c>
      <c r="J32" s="3">
        <v>0</v>
      </c>
      <c r="K32" s="3">
        <v>0</v>
      </c>
      <c r="L32" s="60">
        <v>21.5</v>
      </c>
      <c r="M32" s="3">
        <v>11</v>
      </c>
      <c r="N32" s="3">
        <v>11</v>
      </c>
      <c r="O32" s="3">
        <v>0</v>
      </c>
      <c r="P32" s="3">
        <v>0</v>
      </c>
      <c r="Q32" s="3">
        <v>0</v>
      </c>
    </row>
    <row r="33" spans="2:17" x14ac:dyDescent="0.25">
      <c r="B33" s="59" t="s">
        <v>94</v>
      </c>
      <c r="C33" s="59" t="s">
        <v>95</v>
      </c>
      <c r="D33" s="59" t="s">
        <v>10</v>
      </c>
      <c r="E33" s="3" t="s">
        <v>71</v>
      </c>
      <c r="F33" s="60">
        <v>35.1</v>
      </c>
      <c r="G33" s="3">
        <v>18</v>
      </c>
      <c r="H33" s="3">
        <v>18</v>
      </c>
      <c r="I33" s="3">
        <v>0</v>
      </c>
      <c r="J33" s="3">
        <v>0</v>
      </c>
      <c r="K33" s="3">
        <v>0</v>
      </c>
      <c r="L33" s="60">
        <v>3.8999999999999986</v>
      </c>
      <c r="M33" s="3">
        <v>2</v>
      </c>
      <c r="N33" s="3">
        <v>2</v>
      </c>
      <c r="O33" s="3">
        <v>0</v>
      </c>
      <c r="P33" s="3">
        <v>0</v>
      </c>
      <c r="Q33" s="3">
        <v>0</v>
      </c>
    </row>
    <row r="34" spans="2:17" ht="15.75" thickBot="1" x14ac:dyDescent="0.3">
      <c r="F34" s="2"/>
    </row>
    <row r="35" spans="2:17" ht="15.75" thickBot="1" x14ac:dyDescent="0.3">
      <c r="E35" s="27"/>
      <c r="F35" s="376" t="s">
        <v>257</v>
      </c>
      <c r="G35" s="377"/>
      <c r="H35" s="377"/>
      <c r="I35" s="377"/>
      <c r="J35" s="377"/>
      <c r="K35" s="378"/>
      <c r="L35" s="379" t="s">
        <v>258</v>
      </c>
      <c r="M35" s="377"/>
      <c r="N35" s="377"/>
      <c r="O35" s="377"/>
      <c r="P35" s="377"/>
      <c r="Q35" s="378"/>
    </row>
    <row r="36" spans="2:17" ht="15.75" thickBot="1" x14ac:dyDescent="0.3">
      <c r="E36" s="276"/>
      <c r="F36" s="270" t="s">
        <v>173</v>
      </c>
      <c r="G36" s="271" t="s">
        <v>167</v>
      </c>
      <c r="H36" s="271" t="s">
        <v>168</v>
      </c>
      <c r="I36" s="271" t="s">
        <v>169</v>
      </c>
      <c r="J36" s="271" t="s">
        <v>170</v>
      </c>
      <c r="K36" s="272" t="s">
        <v>171</v>
      </c>
      <c r="L36" s="277" t="s">
        <v>173</v>
      </c>
      <c r="M36" s="271" t="s">
        <v>167</v>
      </c>
      <c r="N36" s="271" t="s">
        <v>168</v>
      </c>
      <c r="O36" s="271" t="s">
        <v>169</v>
      </c>
      <c r="P36" s="271" t="s">
        <v>170</v>
      </c>
      <c r="Q36" s="272" t="s">
        <v>171</v>
      </c>
    </row>
    <row r="37" spans="2:17" x14ac:dyDescent="0.25">
      <c r="E37" s="278" t="s">
        <v>176</v>
      </c>
      <c r="F37" s="283">
        <v>1124</v>
      </c>
      <c r="G37" s="284">
        <v>562</v>
      </c>
      <c r="H37" s="284">
        <v>562</v>
      </c>
      <c r="I37" s="284">
        <v>0</v>
      </c>
      <c r="J37" s="284">
        <v>0</v>
      </c>
      <c r="K37" s="285">
        <v>0</v>
      </c>
      <c r="L37" s="291">
        <v>124</v>
      </c>
      <c r="M37" s="284">
        <v>62</v>
      </c>
      <c r="N37" s="284">
        <v>62</v>
      </c>
      <c r="O37" s="284">
        <v>0</v>
      </c>
      <c r="P37" s="284">
        <v>0</v>
      </c>
      <c r="Q37" s="285">
        <v>0</v>
      </c>
    </row>
    <row r="38" spans="2:17" x14ac:dyDescent="0.25">
      <c r="E38" s="279" t="s">
        <v>177</v>
      </c>
      <c r="F38" s="286">
        <v>610</v>
      </c>
      <c r="G38" s="3">
        <v>305</v>
      </c>
      <c r="H38" s="3">
        <v>305</v>
      </c>
      <c r="I38" s="3">
        <v>0</v>
      </c>
      <c r="J38" s="3">
        <v>0</v>
      </c>
      <c r="K38" s="287">
        <v>0</v>
      </c>
      <c r="L38" s="292">
        <v>70</v>
      </c>
      <c r="M38" s="3">
        <v>35</v>
      </c>
      <c r="N38" s="3">
        <v>35</v>
      </c>
      <c r="O38" s="3">
        <v>0</v>
      </c>
      <c r="P38" s="3">
        <v>0</v>
      </c>
      <c r="Q38" s="287">
        <v>0</v>
      </c>
    </row>
    <row r="39" spans="2:17" x14ac:dyDescent="0.25">
      <c r="E39" s="279" t="s">
        <v>178</v>
      </c>
      <c r="F39" s="286">
        <v>1448</v>
      </c>
      <c r="G39" s="3">
        <v>724</v>
      </c>
      <c r="H39" s="3">
        <v>724</v>
      </c>
      <c r="I39" s="3">
        <v>0</v>
      </c>
      <c r="J39" s="3">
        <v>0</v>
      </c>
      <c r="K39" s="287">
        <v>0</v>
      </c>
      <c r="L39" s="292">
        <v>158</v>
      </c>
      <c r="M39" s="3">
        <v>79</v>
      </c>
      <c r="N39" s="3">
        <v>79</v>
      </c>
      <c r="O39" s="3">
        <v>0</v>
      </c>
      <c r="P39" s="3">
        <v>0</v>
      </c>
      <c r="Q39" s="287">
        <v>0</v>
      </c>
    </row>
    <row r="40" spans="2:17" ht="15.75" thickBot="1" x14ac:dyDescent="0.3">
      <c r="E40" s="280" t="s">
        <v>179</v>
      </c>
      <c r="F40" s="288">
        <v>1482</v>
      </c>
      <c r="G40" s="289">
        <v>741</v>
      </c>
      <c r="H40" s="289">
        <v>741</v>
      </c>
      <c r="I40" s="289">
        <v>0</v>
      </c>
      <c r="J40" s="289">
        <v>0</v>
      </c>
      <c r="K40" s="290">
        <v>0</v>
      </c>
      <c r="L40" s="293">
        <v>166</v>
      </c>
      <c r="M40" s="289">
        <v>83</v>
      </c>
      <c r="N40" s="289">
        <v>83</v>
      </c>
      <c r="O40" s="289">
        <v>0</v>
      </c>
      <c r="P40" s="289">
        <v>0</v>
      </c>
      <c r="Q40" s="290">
        <v>0</v>
      </c>
    </row>
    <row r="41" spans="2:17" x14ac:dyDescent="0.25">
      <c r="F41" s="2"/>
    </row>
    <row r="42" spans="2:17" x14ac:dyDescent="0.25">
      <c r="F42" s="2"/>
    </row>
    <row r="43" spans="2:17" x14ac:dyDescent="0.25">
      <c r="F43" s="2"/>
    </row>
    <row r="44" spans="2:17" x14ac:dyDescent="0.25">
      <c r="F44" s="2"/>
    </row>
    <row r="45" spans="2:17" x14ac:dyDescent="0.25">
      <c r="F45" s="2"/>
    </row>
    <row r="46" spans="2:17" x14ac:dyDescent="0.25">
      <c r="F46" s="2"/>
    </row>
    <row r="47" spans="2:17" x14ac:dyDescent="0.25">
      <c r="F47" s="2"/>
    </row>
    <row r="48" spans="2:17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</sheetData>
  <mergeCells count="2">
    <mergeCell ref="F35:K35"/>
    <mergeCell ref="L35:Q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B1:Q41"/>
  <sheetViews>
    <sheetView topLeftCell="A13" workbookViewId="0">
      <selection activeCell="B31" sqref="B31"/>
    </sheetView>
  </sheetViews>
  <sheetFormatPr defaultColWidth="8.85546875" defaultRowHeight="15" x14ac:dyDescent="0.25"/>
  <cols>
    <col min="1" max="1" width="2.7109375" style="2" customWidth="1"/>
    <col min="2" max="2" width="30.42578125" style="2" customWidth="1"/>
    <col min="3" max="3" width="28.5703125" style="2" bestFit="1" customWidth="1"/>
    <col min="4" max="4" width="20.28515625" style="2" customWidth="1"/>
    <col min="5" max="5" width="24.7109375" style="2" customWidth="1"/>
    <col min="6" max="6" width="14.5703125" style="2" customWidth="1"/>
    <col min="7" max="17" width="11.42578125" style="2" customWidth="1"/>
    <col min="18" max="16384" width="8.85546875" style="2"/>
  </cols>
  <sheetData>
    <row r="1" spans="2:17" x14ac:dyDescent="0.25">
      <c r="F1" s="13"/>
    </row>
    <row r="2" spans="2:17" x14ac:dyDescent="0.25">
      <c r="B2" s="23" t="s">
        <v>250</v>
      </c>
      <c r="F2" s="4"/>
    </row>
    <row r="3" spans="2:17" x14ac:dyDescent="0.25">
      <c r="B3" s="2" t="s">
        <v>181</v>
      </c>
    </row>
    <row r="4" spans="2:17" x14ac:dyDescent="0.25">
      <c r="B4" s="2" t="s">
        <v>174</v>
      </c>
    </row>
    <row r="6" spans="2:17" x14ac:dyDescent="0.25">
      <c r="B6" s="254"/>
      <c r="C6" s="254"/>
      <c r="D6" s="254"/>
      <c r="E6" s="254"/>
      <c r="F6" s="380" t="s">
        <v>248</v>
      </c>
      <c r="G6" s="380"/>
      <c r="H6" s="380"/>
      <c r="I6" s="380"/>
      <c r="J6" s="380"/>
      <c r="K6" s="380"/>
      <c r="L6" s="380" t="s">
        <v>175</v>
      </c>
      <c r="M6" s="380"/>
      <c r="N6" s="380"/>
      <c r="O6" s="380"/>
      <c r="P6" s="380"/>
      <c r="Q6" s="380"/>
    </row>
    <row r="7" spans="2:17" ht="27" thickBot="1" x14ac:dyDescent="0.3">
      <c r="B7" s="319" t="s">
        <v>165</v>
      </c>
      <c r="C7" s="319" t="s">
        <v>0</v>
      </c>
      <c r="D7" s="319" t="s">
        <v>1</v>
      </c>
      <c r="E7" s="314" t="s">
        <v>166</v>
      </c>
      <c r="F7" s="314" t="s">
        <v>173</v>
      </c>
      <c r="G7" s="315" t="s">
        <v>167</v>
      </c>
      <c r="H7" s="315" t="s">
        <v>168</v>
      </c>
      <c r="I7" s="315" t="s">
        <v>169</v>
      </c>
      <c r="J7" s="315" t="s">
        <v>170</v>
      </c>
      <c r="K7" s="315" t="s">
        <v>171</v>
      </c>
      <c r="L7" s="315" t="s">
        <v>173</v>
      </c>
      <c r="M7" s="315" t="s">
        <v>167</v>
      </c>
      <c r="N7" s="315" t="s">
        <v>168</v>
      </c>
      <c r="O7" s="315" t="s">
        <v>169</v>
      </c>
      <c r="P7" s="315" t="s">
        <v>170</v>
      </c>
      <c r="Q7" s="315" t="s">
        <v>171</v>
      </c>
    </row>
    <row r="8" spans="2:17" ht="27" thickTop="1" x14ac:dyDescent="0.25">
      <c r="B8" s="273" t="s">
        <v>8</v>
      </c>
      <c r="C8" s="273" t="s">
        <v>9</v>
      </c>
      <c r="D8" s="273" t="s">
        <v>10</v>
      </c>
      <c r="E8" s="295" t="s">
        <v>11</v>
      </c>
      <c r="F8" s="320">
        <v>73.400000000000006</v>
      </c>
      <c r="G8" s="269">
        <v>37</v>
      </c>
      <c r="H8" s="269">
        <v>37</v>
      </c>
      <c r="I8" s="269">
        <v>0</v>
      </c>
      <c r="J8" s="269">
        <v>0</v>
      </c>
      <c r="K8" s="269">
        <v>0</v>
      </c>
      <c r="L8" s="320">
        <v>660.6</v>
      </c>
      <c r="M8" s="269">
        <v>330</v>
      </c>
      <c r="N8" s="269">
        <v>330</v>
      </c>
      <c r="O8" s="269">
        <v>0</v>
      </c>
      <c r="P8" s="269">
        <v>0</v>
      </c>
      <c r="Q8" s="269">
        <v>0</v>
      </c>
    </row>
    <row r="9" spans="2:17" x14ac:dyDescent="0.25">
      <c r="B9" s="61" t="s">
        <v>14</v>
      </c>
      <c r="C9" s="61" t="s">
        <v>15</v>
      </c>
      <c r="D9" s="61" t="s">
        <v>16</v>
      </c>
      <c r="E9" s="16" t="s">
        <v>11</v>
      </c>
      <c r="F9" s="62">
        <v>93.4</v>
      </c>
      <c r="G9" s="51">
        <v>47</v>
      </c>
      <c r="H9" s="51">
        <v>47</v>
      </c>
      <c r="I9" s="51">
        <v>0</v>
      </c>
      <c r="J9" s="51">
        <v>0</v>
      </c>
      <c r="K9" s="51">
        <v>0</v>
      </c>
      <c r="L9" s="62">
        <v>840.6</v>
      </c>
      <c r="M9" s="51">
        <v>420</v>
      </c>
      <c r="N9" s="51">
        <v>420</v>
      </c>
      <c r="O9" s="51">
        <v>0</v>
      </c>
      <c r="P9" s="51">
        <v>0</v>
      </c>
      <c r="Q9" s="51">
        <v>0</v>
      </c>
    </row>
    <row r="10" spans="2:17" ht="26.25" x14ac:dyDescent="0.25">
      <c r="B10" s="61" t="s">
        <v>19</v>
      </c>
      <c r="C10" s="61" t="s">
        <v>20</v>
      </c>
      <c r="D10" s="61" t="s">
        <v>10</v>
      </c>
      <c r="E10" s="16" t="s">
        <v>11</v>
      </c>
      <c r="F10" s="62">
        <v>131.6</v>
      </c>
      <c r="G10" s="51">
        <v>66</v>
      </c>
      <c r="H10" s="51">
        <v>66</v>
      </c>
      <c r="I10" s="51">
        <v>0</v>
      </c>
      <c r="J10" s="51">
        <v>0</v>
      </c>
      <c r="K10" s="51">
        <v>0</v>
      </c>
      <c r="L10" s="62">
        <v>1184.4000000000001</v>
      </c>
      <c r="M10" s="51">
        <v>592</v>
      </c>
      <c r="N10" s="51">
        <v>592</v>
      </c>
      <c r="O10" s="51">
        <v>0</v>
      </c>
      <c r="P10" s="51">
        <v>0</v>
      </c>
      <c r="Q10" s="51">
        <v>0</v>
      </c>
    </row>
    <row r="11" spans="2:17" ht="26.25" x14ac:dyDescent="0.25">
      <c r="B11" s="61" t="s">
        <v>23</v>
      </c>
      <c r="C11" s="61" t="s">
        <v>24</v>
      </c>
      <c r="D11" s="61" t="s">
        <v>10</v>
      </c>
      <c r="E11" s="16" t="s">
        <v>25</v>
      </c>
      <c r="F11" s="62">
        <v>29.700000000000003</v>
      </c>
      <c r="G11" s="51">
        <v>15</v>
      </c>
      <c r="H11" s="51">
        <v>15</v>
      </c>
      <c r="I11" s="51">
        <v>0</v>
      </c>
      <c r="J11" s="51">
        <v>0</v>
      </c>
      <c r="K11" s="51">
        <v>0</v>
      </c>
      <c r="L11" s="62">
        <v>267.3</v>
      </c>
      <c r="M11" s="51">
        <v>134</v>
      </c>
      <c r="N11" s="51">
        <v>134</v>
      </c>
      <c r="O11" s="51">
        <v>0</v>
      </c>
      <c r="P11" s="51">
        <v>0</v>
      </c>
      <c r="Q11" s="51">
        <v>0</v>
      </c>
    </row>
    <row r="12" spans="2:17" ht="26.25" x14ac:dyDescent="0.25">
      <c r="B12" s="61" t="s">
        <v>28</v>
      </c>
      <c r="C12" s="61" t="s">
        <v>29</v>
      </c>
      <c r="D12" s="61" t="s">
        <v>10</v>
      </c>
      <c r="E12" s="16" t="s">
        <v>30</v>
      </c>
      <c r="F12" s="62">
        <v>49.6</v>
      </c>
      <c r="G12" s="51">
        <v>25</v>
      </c>
      <c r="H12" s="51">
        <v>25</v>
      </c>
      <c r="I12" s="51">
        <v>0</v>
      </c>
      <c r="J12" s="51">
        <v>0</v>
      </c>
      <c r="K12" s="51">
        <v>0</v>
      </c>
      <c r="L12" s="62">
        <v>446.4</v>
      </c>
      <c r="M12" s="51">
        <v>223</v>
      </c>
      <c r="N12" s="51">
        <v>223</v>
      </c>
      <c r="O12" s="51">
        <v>0</v>
      </c>
      <c r="P12" s="51">
        <v>0</v>
      </c>
      <c r="Q12" s="51">
        <v>0</v>
      </c>
    </row>
    <row r="13" spans="2:17" ht="26.25" x14ac:dyDescent="0.25">
      <c r="B13" s="61" t="s">
        <v>33</v>
      </c>
      <c r="C13" s="61" t="s">
        <v>34</v>
      </c>
      <c r="D13" s="61" t="s">
        <v>10</v>
      </c>
      <c r="E13" s="16" t="s">
        <v>30</v>
      </c>
      <c r="F13" s="62">
        <v>10.4</v>
      </c>
      <c r="G13" s="51">
        <v>5</v>
      </c>
      <c r="H13" s="51">
        <v>5</v>
      </c>
      <c r="I13" s="51">
        <v>0</v>
      </c>
      <c r="J13" s="51">
        <v>0</v>
      </c>
      <c r="K13" s="51">
        <v>0</v>
      </c>
      <c r="L13" s="62">
        <v>93.6</v>
      </c>
      <c r="M13" s="51">
        <v>47</v>
      </c>
      <c r="N13" s="51">
        <v>47</v>
      </c>
      <c r="O13" s="51">
        <v>0</v>
      </c>
      <c r="P13" s="51">
        <v>0</v>
      </c>
      <c r="Q13" s="51">
        <v>0</v>
      </c>
    </row>
    <row r="14" spans="2:17" ht="26.25" x14ac:dyDescent="0.25">
      <c r="B14" s="61" t="s">
        <v>22</v>
      </c>
      <c r="C14" s="61" t="s">
        <v>37</v>
      </c>
      <c r="D14" s="61" t="s">
        <v>38</v>
      </c>
      <c r="E14" s="16" t="s">
        <v>30</v>
      </c>
      <c r="F14" s="62">
        <v>60.400000000000006</v>
      </c>
      <c r="G14" s="51">
        <v>30</v>
      </c>
      <c r="H14" s="51">
        <v>30</v>
      </c>
      <c r="I14" s="51">
        <v>0</v>
      </c>
      <c r="J14" s="51">
        <v>0</v>
      </c>
      <c r="K14" s="51">
        <v>0</v>
      </c>
      <c r="L14" s="62">
        <v>543.6</v>
      </c>
      <c r="M14" s="51">
        <v>272</v>
      </c>
      <c r="N14" s="51">
        <v>272</v>
      </c>
      <c r="O14" s="51">
        <v>0</v>
      </c>
      <c r="P14" s="51">
        <v>0</v>
      </c>
      <c r="Q14" s="51">
        <v>0</v>
      </c>
    </row>
    <row r="15" spans="2:17" ht="26.25" x14ac:dyDescent="0.25">
      <c r="B15" s="61" t="s">
        <v>40</v>
      </c>
      <c r="C15" s="61" t="s">
        <v>41</v>
      </c>
      <c r="D15" s="61" t="s">
        <v>10</v>
      </c>
      <c r="E15" s="16" t="s">
        <v>25</v>
      </c>
      <c r="F15" s="62">
        <v>91.2</v>
      </c>
      <c r="G15" s="51">
        <v>46</v>
      </c>
      <c r="H15" s="51">
        <v>46</v>
      </c>
      <c r="I15" s="51">
        <v>0</v>
      </c>
      <c r="J15" s="51">
        <v>0</v>
      </c>
      <c r="K15" s="51">
        <v>0</v>
      </c>
      <c r="L15" s="62">
        <v>820.8</v>
      </c>
      <c r="M15" s="51">
        <v>410</v>
      </c>
      <c r="N15" s="51">
        <v>410</v>
      </c>
      <c r="O15" s="51">
        <v>0</v>
      </c>
      <c r="P15" s="51">
        <v>0</v>
      </c>
      <c r="Q15" s="51">
        <v>0</v>
      </c>
    </row>
    <row r="16" spans="2:17" ht="26.25" x14ac:dyDescent="0.25">
      <c r="B16" s="61" t="s">
        <v>27</v>
      </c>
      <c r="C16" s="61" t="s">
        <v>44</v>
      </c>
      <c r="D16" s="61" t="s">
        <v>45</v>
      </c>
      <c r="E16" s="16" t="s">
        <v>30</v>
      </c>
      <c r="F16" s="62">
        <v>42.800000000000004</v>
      </c>
      <c r="G16" s="51">
        <v>21</v>
      </c>
      <c r="H16" s="51">
        <v>21</v>
      </c>
      <c r="I16" s="51">
        <v>0</v>
      </c>
      <c r="J16" s="51">
        <v>0</v>
      </c>
      <c r="K16" s="51">
        <v>0</v>
      </c>
      <c r="L16" s="62">
        <v>385.2</v>
      </c>
      <c r="M16" s="51">
        <v>193</v>
      </c>
      <c r="N16" s="51">
        <v>193</v>
      </c>
      <c r="O16" s="51">
        <v>0</v>
      </c>
      <c r="P16" s="51">
        <v>0</v>
      </c>
      <c r="Q16" s="51">
        <v>0</v>
      </c>
    </row>
    <row r="17" spans="2:17" ht="26.25" x14ac:dyDescent="0.25">
      <c r="B17" s="61" t="s">
        <v>48</v>
      </c>
      <c r="C17" s="61" t="s">
        <v>49</v>
      </c>
      <c r="D17" s="61" t="s">
        <v>10</v>
      </c>
      <c r="E17" s="16" t="s">
        <v>25</v>
      </c>
      <c r="F17" s="62">
        <v>70.3</v>
      </c>
      <c r="G17" s="51">
        <v>35</v>
      </c>
      <c r="H17" s="51">
        <v>35</v>
      </c>
      <c r="I17" s="51">
        <v>0</v>
      </c>
      <c r="J17" s="51">
        <v>0</v>
      </c>
      <c r="K17" s="51">
        <v>0</v>
      </c>
      <c r="L17" s="62">
        <v>632.70000000000005</v>
      </c>
      <c r="M17" s="51">
        <v>316</v>
      </c>
      <c r="N17" s="51">
        <v>316</v>
      </c>
      <c r="O17" s="51">
        <v>0</v>
      </c>
      <c r="P17" s="51">
        <v>0</v>
      </c>
      <c r="Q17" s="51">
        <v>0</v>
      </c>
    </row>
    <row r="18" spans="2:17" ht="26.25" x14ac:dyDescent="0.25">
      <c r="B18" s="61" t="s">
        <v>51</v>
      </c>
      <c r="C18" s="61" t="s">
        <v>52</v>
      </c>
      <c r="D18" s="61" t="s">
        <v>16</v>
      </c>
      <c r="E18" s="16" t="s">
        <v>30</v>
      </c>
      <c r="F18" s="62">
        <v>108</v>
      </c>
      <c r="G18" s="51">
        <v>54</v>
      </c>
      <c r="H18" s="51">
        <v>54</v>
      </c>
      <c r="I18" s="51">
        <v>0</v>
      </c>
      <c r="J18" s="51">
        <v>0</v>
      </c>
      <c r="K18" s="51">
        <v>0</v>
      </c>
      <c r="L18" s="62">
        <v>972</v>
      </c>
      <c r="M18" s="51">
        <v>486</v>
      </c>
      <c r="N18" s="51">
        <v>486</v>
      </c>
      <c r="O18" s="51">
        <v>0</v>
      </c>
      <c r="P18" s="51">
        <v>0</v>
      </c>
      <c r="Q18" s="51">
        <v>0</v>
      </c>
    </row>
    <row r="19" spans="2:17" ht="26.25" x14ac:dyDescent="0.25">
      <c r="B19" s="61" t="s">
        <v>43</v>
      </c>
      <c r="C19" s="61" t="s">
        <v>55</v>
      </c>
      <c r="D19" s="61" t="s">
        <v>10</v>
      </c>
      <c r="E19" s="16" t="s">
        <v>30</v>
      </c>
      <c r="F19" s="62">
        <v>42.6</v>
      </c>
      <c r="G19" s="51">
        <v>21</v>
      </c>
      <c r="H19" s="51">
        <v>21</v>
      </c>
      <c r="I19" s="51">
        <v>0</v>
      </c>
      <c r="J19" s="51">
        <v>0</v>
      </c>
      <c r="K19" s="51">
        <v>0</v>
      </c>
      <c r="L19" s="62">
        <v>383.4</v>
      </c>
      <c r="M19" s="51">
        <v>192</v>
      </c>
      <c r="N19" s="51">
        <v>192</v>
      </c>
      <c r="O19" s="51">
        <v>0</v>
      </c>
      <c r="P19" s="51">
        <v>0</v>
      </c>
      <c r="Q19" s="51">
        <v>0</v>
      </c>
    </row>
    <row r="20" spans="2:17" x14ac:dyDescent="0.25">
      <c r="B20" s="61" t="s">
        <v>58</v>
      </c>
      <c r="C20" s="61" t="s">
        <v>59</v>
      </c>
      <c r="D20" s="61" t="s">
        <v>10</v>
      </c>
      <c r="E20" s="16" t="s">
        <v>30</v>
      </c>
      <c r="F20" s="62">
        <v>22.200000000000003</v>
      </c>
      <c r="G20" s="51">
        <v>11</v>
      </c>
      <c r="H20" s="51">
        <v>11</v>
      </c>
      <c r="I20" s="51">
        <v>0</v>
      </c>
      <c r="J20" s="51">
        <v>0</v>
      </c>
      <c r="K20" s="51">
        <v>0</v>
      </c>
      <c r="L20" s="62">
        <v>199.8</v>
      </c>
      <c r="M20" s="51">
        <v>100</v>
      </c>
      <c r="N20" s="51">
        <v>100</v>
      </c>
      <c r="O20" s="51">
        <v>0</v>
      </c>
      <c r="P20" s="51">
        <v>0</v>
      </c>
      <c r="Q20" s="51">
        <v>0</v>
      </c>
    </row>
    <row r="21" spans="2:17" ht="26.25" x14ac:dyDescent="0.25">
      <c r="B21" s="61" t="s">
        <v>61</v>
      </c>
      <c r="C21" s="61" t="s">
        <v>62</v>
      </c>
      <c r="D21" s="61" t="s">
        <v>10</v>
      </c>
      <c r="E21" s="16" t="s">
        <v>25</v>
      </c>
      <c r="F21" s="62">
        <v>40.900000000000006</v>
      </c>
      <c r="G21" s="51">
        <v>20</v>
      </c>
      <c r="H21" s="51">
        <v>20</v>
      </c>
      <c r="I21" s="51">
        <v>0</v>
      </c>
      <c r="J21" s="51">
        <v>0</v>
      </c>
      <c r="K21" s="51">
        <v>0</v>
      </c>
      <c r="L21" s="62">
        <v>368.1</v>
      </c>
      <c r="M21" s="51">
        <v>184</v>
      </c>
      <c r="N21" s="51">
        <v>184</v>
      </c>
      <c r="O21" s="51">
        <v>0</v>
      </c>
      <c r="P21" s="51">
        <v>0</v>
      </c>
      <c r="Q21" s="51">
        <v>0</v>
      </c>
    </row>
    <row r="22" spans="2:17" x14ac:dyDescent="0.25">
      <c r="B22" s="61" t="s">
        <v>64</v>
      </c>
      <c r="C22" s="61" t="s">
        <v>65</v>
      </c>
      <c r="D22" s="61" t="s">
        <v>10</v>
      </c>
      <c r="E22" s="16" t="s">
        <v>30</v>
      </c>
      <c r="F22" s="62">
        <v>22.1</v>
      </c>
      <c r="G22" s="51">
        <v>11</v>
      </c>
      <c r="H22" s="51">
        <v>11</v>
      </c>
      <c r="I22" s="51">
        <v>0</v>
      </c>
      <c r="J22" s="51">
        <v>0</v>
      </c>
      <c r="K22" s="51">
        <v>0</v>
      </c>
      <c r="L22" s="62">
        <v>198.9</v>
      </c>
      <c r="M22" s="51">
        <v>99</v>
      </c>
      <c r="N22" s="51">
        <v>99</v>
      </c>
      <c r="O22" s="51">
        <v>0</v>
      </c>
      <c r="P22" s="51">
        <v>0</v>
      </c>
      <c r="Q22" s="51">
        <v>0</v>
      </c>
    </row>
    <row r="23" spans="2:17" ht="26.25" x14ac:dyDescent="0.25">
      <c r="B23" s="61" t="s">
        <v>57</v>
      </c>
      <c r="C23" s="61" t="s">
        <v>67</v>
      </c>
      <c r="D23" s="61" t="s">
        <v>45</v>
      </c>
      <c r="E23" s="16" t="s">
        <v>30</v>
      </c>
      <c r="F23" s="62">
        <v>42</v>
      </c>
      <c r="G23" s="51">
        <v>21</v>
      </c>
      <c r="H23" s="51">
        <v>21</v>
      </c>
      <c r="I23" s="51">
        <v>0</v>
      </c>
      <c r="J23" s="51">
        <v>0</v>
      </c>
      <c r="K23" s="51">
        <v>0</v>
      </c>
      <c r="L23" s="62">
        <v>378</v>
      </c>
      <c r="M23" s="51">
        <v>189</v>
      </c>
      <c r="N23" s="51">
        <v>189</v>
      </c>
      <c r="O23" s="51">
        <v>0</v>
      </c>
      <c r="P23" s="51">
        <v>0</v>
      </c>
      <c r="Q23" s="51">
        <v>0</v>
      </c>
    </row>
    <row r="24" spans="2:17" ht="26.25" x14ac:dyDescent="0.25">
      <c r="B24" s="61" t="s">
        <v>36</v>
      </c>
      <c r="C24" s="61" t="s">
        <v>70</v>
      </c>
      <c r="D24" s="61" t="s">
        <v>45</v>
      </c>
      <c r="E24" s="16" t="s">
        <v>71</v>
      </c>
      <c r="F24" s="62">
        <v>6.3000000000000007</v>
      </c>
      <c r="G24" s="51">
        <v>3</v>
      </c>
      <c r="H24" s="51">
        <v>3</v>
      </c>
      <c r="I24" s="51">
        <v>0</v>
      </c>
      <c r="J24" s="51">
        <v>0</v>
      </c>
      <c r="K24" s="51">
        <v>0</v>
      </c>
      <c r="L24" s="62">
        <v>56.7</v>
      </c>
      <c r="M24" s="51">
        <v>28</v>
      </c>
      <c r="N24" s="51">
        <v>28</v>
      </c>
      <c r="O24" s="51">
        <v>0</v>
      </c>
      <c r="P24" s="51">
        <v>0</v>
      </c>
      <c r="Q24" s="51">
        <v>0</v>
      </c>
    </row>
    <row r="25" spans="2:17" ht="26.25" x14ac:dyDescent="0.25">
      <c r="B25" s="61" t="s">
        <v>73</v>
      </c>
      <c r="C25" s="61" t="s">
        <v>74</v>
      </c>
      <c r="D25" s="61" t="s">
        <v>45</v>
      </c>
      <c r="E25" s="16" t="s">
        <v>30</v>
      </c>
      <c r="F25" s="62">
        <v>41.300000000000004</v>
      </c>
      <c r="G25" s="51">
        <v>21</v>
      </c>
      <c r="H25" s="51">
        <v>21</v>
      </c>
      <c r="I25" s="51">
        <v>0</v>
      </c>
      <c r="J25" s="51">
        <v>0</v>
      </c>
      <c r="K25" s="51">
        <v>0</v>
      </c>
      <c r="L25" s="62">
        <v>371.7</v>
      </c>
      <c r="M25" s="51">
        <v>186</v>
      </c>
      <c r="N25" s="51">
        <v>186</v>
      </c>
      <c r="O25" s="51">
        <v>0</v>
      </c>
      <c r="P25" s="51">
        <v>0</v>
      </c>
      <c r="Q25" s="51">
        <v>0</v>
      </c>
    </row>
    <row r="26" spans="2:17" x14ac:dyDescent="0.25">
      <c r="B26" s="61" t="s">
        <v>76</v>
      </c>
      <c r="C26" s="61" t="s">
        <v>77</v>
      </c>
      <c r="D26" s="61" t="s">
        <v>10</v>
      </c>
      <c r="E26" s="16" t="s">
        <v>11</v>
      </c>
      <c r="F26" s="62">
        <v>49.900000000000006</v>
      </c>
      <c r="G26" s="51">
        <v>25</v>
      </c>
      <c r="H26" s="51">
        <v>25</v>
      </c>
      <c r="I26" s="51">
        <v>0</v>
      </c>
      <c r="J26" s="51">
        <v>0</v>
      </c>
      <c r="K26" s="51">
        <v>0</v>
      </c>
      <c r="L26" s="62">
        <v>449.1</v>
      </c>
      <c r="M26" s="51">
        <v>225</v>
      </c>
      <c r="N26" s="51">
        <v>225</v>
      </c>
      <c r="O26" s="51">
        <v>0</v>
      </c>
      <c r="P26" s="51">
        <v>0</v>
      </c>
      <c r="Q26" s="51">
        <v>0</v>
      </c>
    </row>
    <row r="27" spans="2:17" ht="26.25" x14ac:dyDescent="0.25">
      <c r="B27" s="61" t="s">
        <v>18</v>
      </c>
      <c r="C27" s="61" t="s">
        <v>79</v>
      </c>
      <c r="D27" s="61" t="s">
        <v>10</v>
      </c>
      <c r="E27" s="16" t="s">
        <v>11</v>
      </c>
      <c r="F27" s="62">
        <v>43.1</v>
      </c>
      <c r="G27" s="51">
        <v>22</v>
      </c>
      <c r="H27" s="51">
        <v>22</v>
      </c>
      <c r="I27" s="51">
        <v>0</v>
      </c>
      <c r="J27" s="51">
        <v>0</v>
      </c>
      <c r="K27" s="51">
        <v>0</v>
      </c>
      <c r="L27" s="62">
        <v>387.9</v>
      </c>
      <c r="M27" s="51">
        <v>194</v>
      </c>
      <c r="N27" s="51">
        <v>194</v>
      </c>
      <c r="O27" s="51">
        <v>0</v>
      </c>
      <c r="P27" s="51">
        <v>0</v>
      </c>
      <c r="Q27" s="51">
        <v>0</v>
      </c>
    </row>
    <row r="28" spans="2:17" x14ac:dyDescent="0.25">
      <c r="B28" s="61" t="s">
        <v>32</v>
      </c>
      <c r="C28" s="61" t="s">
        <v>81</v>
      </c>
      <c r="D28" s="61" t="s">
        <v>16</v>
      </c>
      <c r="E28" s="16" t="s">
        <v>71</v>
      </c>
      <c r="F28" s="62">
        <v>199.10000000000002</v>
      </c>
      <c r="G28" s="51">
        <v>100</v>
      </c>
      <c r="H28" s="51">
        <v>100</v>
      </c>
      <c r="I28" s="51">
        <v>0</v>
      </c>
      <c r="J28" s="51">
        <v>0</v>
      </c>
      <c r="K28" s="51">
        <v>0</v>
      </c>
      <c r="L28" s="62">
        <v>1791.9</v>
      </c>
      <c r="M28" s="51">
        <v>896</v>
      </c>
      <c r="N28" s="51">
        <v>896</v>
      </c>
      <c r="O28" s="51">
        <v>0</v>
      </c>
      <c r="P28" s="51">
        <v>0</v>
      </c>
      <c r="Q28" s="51">
        <v>0</v>
      </c>
    </row>
    <row r="29" spans="2:17" ht="26.25" x14ac:dyDescent="0.25">
      <c r="B29" s="61" t="s">
        <v>69</v>
      </c>
      <c r="C29" s="61" t="s">
        <v>83</v>
      </c>
      <c r="D29" s="61" t="s">
        <v>10</v>
      </c>
      <c r="E29" s="16" t="s">
        <v>71</v>
      </c>
      <c r="F29" s="62">
        <v>148.5</v>
      </c>
      <c r="G29" s="51">
        <v>74</v>
      </c>
      <c r="H29" s="51">
        <v>74</v>
      </c>
      <c r="I29" s="51">
        <v>0</v>
      </c>
      <c r="J29" s="51">
        <v>0</v>
      </c>
      <c r="K29" s="51">
        <v>0</v>
      </c>
      <c r="L29" s="62">
        <v>1336.5</v>
      </c>
      <c r="M29" s="51">
        <v>668</v>
      </c>
      <c r="N29" s="51">
        <v>668</v>
      </c>
      <c r="O29" s="51">
        <v>0</v>
      </c>
      <c r="P29" s="51">
        <v>0</v>
      </c>
      <c r="Q29" s="51">
        <v>0</v>
      </c>
    </row>
    <row r="30" spans="2:17" ht="26.25" x14ac:dyDescent="0.25">
      <c r="B30" s="61" t="s">
        <v>85</v>
      </c>
      <c r="C30" s="61" t="s">
        <v>86</v>
      </c>
      <c r="D30" s="61" t="s">
        <v>10</v>
      </c>
      <c r="E30" s="16" t="s">
        <v>11</v>
      </c>
      <c r="F30" s="62">
        <v>8.3000000000000007</v>
      </c>
      <c r="G30" s="51">
        <v>4</v>
      </c>
      <c r="H30" s="51">
        <v>4</v>
      </c>
      <c r="I30" s="51">
        <v>0</v>
      </c>
      <c r="J30" s="51">
        <v>0</v>
      </c>
      <c r="K30" s="51">
        <v>0</v>
      </c>
      <c r="L30" s="62">
        <v>74.7</v>
      </c>
      <c r="M30" s="51">
        <v>37</v>
      </c>
      <c r="N30" s="51">
        <v>37</v>
      </c>
      <c r="O30" s="51">
        <v>0</v>
      </c>
      <c r="P30" s="51">
        <v>0</v>
      </c>
      <c r="Q30" s="51">
        <v>0</v>
      </c>
    </row>
    <row r="31" spans="2:17" ht="26.25" x14ac:dyDescent="0.25">
      <c r="B31" s="61" t="s">
        <v>54</v>
      </c>
      <c r="C31" s="61" t="s">
        <v>88</v>
      </c>
      <c r="D31" s="61" t="s">
        <v>10</v>
      </c>
      <c r="E31" s="16" t="s">
        <v>11</v>
      </c>
      <c r="F31" s="62">
        <v>17.100000000000001</v>
      </c>
      <c r="G31" s="51">
        <v>9</v>
      </c>
      <c r="H31" s="51">
        <v>9</v>
      </c>
      <c r="I31" s="51">
        <v>0</v>
      </c>
      <c r="J31" s="51">
        <v>0</v>
      </c>
      <c r="K31" s="51">
        <v>0</v>
      </c>
      <c r="L31" s="62">
        <v>153.9</v>
      </c>
      <c r="M31" s="51">
        <v>77</v>
      </c>
      <c r="N31" s="51">
        <v>77</v>
      </c>
      <c r="O31" s="51">
        <v>0</v>
      </c>
      <c r="P31" s="51">
        <v>0</v>
      </c>
      <c r="Q31" s="51">
        <v>0</v>
      </c>
    </row>
    <row r="32" spans="2:17" x14ac:dyDescent="0.25">
      <c r="B32" s="61" t="s">
        <v>47</v>
      </c>
      <c r="C32" s="61" t="s">
        <v>90</v>
      </c>
      <c r="D32" s="61" t="s">
        <v>45</v>
      </c>
      <c r="E32" s="16" t="s">
        <v>71</v>
      </c>
      <c r="F32" s="62">
        <v>43.300000000000004</v>
      </c>
      <c r="G32" s="51">
        <v>22</v>
      </c>
      <c r="H32" s="51">
        <v>22</v>
      </c>
      <c r="I32" s="51">
        <v>0</v>
      </c>
      <c r="J32" s="51">
        <v>0</v>
      </c>
      <c r="K32" s="51">
        <v>0</v>
      </c>
      <c r="L32" s="62">
        <v>389.7</v>
      </c>
      <c r="M32" s="51">
        <v>195</v>
      </c>
      <c r="N32" s="51">
        <v>195</v>
      </c>
      <c r="O32" s="51">
        <v>0</v>
      </c>
      <c r="P32" s="51">
        <v>0</v>
      </c>
      <c r="Q32" s="51">
        <v>0</v>
      </c>
    </row>
    <row r="33" spans="2:17" ht="26.25" x14ac:dyDescent="0.25">
      <c r="B33" s="61" t="s">
        <v>13</v>
      </c>
      <c r="C33" s="61" t="s">
        <v>92</v>
      </c>
      <c r="D33" s="61" t="s">
        <v>10</v>
      </c>
      <c r="E33" s="16" t="s">
        <v>71</v>
      </c>
      <c r="F33" s="62">
        <v>91.800000000000011</v>
      </c>
      <c r="G33" s="51">
        <v>46</v>
      </c>
      <c r="H33" s="51">
        <v>46</v>
      </c>
      <c r="I33" s="51">
        <v>0</v>
      </c>
      <c r="J33" s="51">
        <v>0</v>
      </c>
      <c r="K33" s="51">
        <v>0</v>
      </c>
      <c r="L33" s="62">
        <v>826.2</v>
      </c>
      <c r="M33" s="51">
        <v>413</v>
      </c>
      <c r="N33" s="51">
        <v>413</v>
      </c>
      <c r="O33" s="51">
        <v>0</v>
      </c>
      <c r="P33" s="51">
        <v>0</v>
      </c>
      <c r="Q33" s="51">
        <v>0</v>
      </c>
    </row>
    <row r="34" spans="2:17" x14ac:dyDescent="0.25">
      <c r="B34" s="61" t="s">
        <v>94</v>
      </c>
      <c r="C34" s="61" t="s">
        <v>95</v>
      </c>
      <c r="D34" s="61" t="s">
        <v>10</v>
      </c>
      <c r="E34" s="16" t="s">
        <v>71</v>
      </c>
      <c r="F34" s="62">
        <v>29.1</v>
      </c>
      <c r="G34" s="51">
        <v>15</v>
      </c>
      <c r="H34" s="51">
        <v>15</v>
      </c>
      <c r="I34" s="51">
        <v>0</v>
      </c>
      <c r="J34" s="51">
        <v>0</v>
      </c>
      <c r="K34" s="51">
        <v>0</v>
      </c>
      <c r="L34" s="62">
        <v>261.89999999999998</v>
      </c>
      <c r="M34" s="51">
        <v>131</v>
      </c>
      <c r="N34" s="51">
        <v>131</v>
      </c>
      <c r="O34" s="51">
        <v>0</v>
      </c>
      <c r="P34" s="51">
        <v>0</v>
      </c>
      <c r="Q34" s="51">
        <v>0</v>
      </c>
    </row>
    <row r="35" spans="2:17" ht="15.75" thickBot="1" x14ac:dyDescent="0.3">
      <c r="B35" s="274"/>
      <c r="C35" s="274"/>
      <c r="D35" s="274"/>
      <c r="E35" s="13"/>
      <c r="F35" s="275"/>
      <c r="G35" s="12"/>
      <c r="H35" s="12"/>
      <c r="I35" s="12"/>
      <c r="J35" s="12"/>
      <c r="K35" s="12"/>
      <c r="L35" s="275"/>
      <c r="M35" s="12"/>
      <c r="N35" s="12"/>
      <c r="O35" s="12"/>
      <c r="P35" s="12"/>
      <c r="Q35" s="12"/>
    </row>
    <row r="36" spans="2:17" ht="15.75" thickBot="1" x14ac:dyDescent="0.3">
      <c r="B36" s="274"/>
      <c r="C36" s="274"/>
      <c r="D36" s="274"/>
      <c r="E36" s="27"/>
      <c r="F36" s="376" t="s">
        <v>248</v>
      </c>
      <c r="G36" s="377"/>
      <c r="H36" s="377"/>
      <c r="I36" s="377"/>
      <c r="J36" s="377"/>
      <c r="K36" s="378"/>
      <c r="L36" s="379" t="s">
        <v>175</v>
      </c>
      <c r="M36" s="377"/>
      <c r="N36" s="377"/>
      <c r="O36" s="377"/>
      <c r="P36" s="377"/>
      <c r="Q36" s="378"/>
    </row>
    <row r="37" spans="2:17" ht="15.75" thickBot="1" x14ac:dyDescent="0.3">
      <c r="B37" s="274"/>
      <c r="C37" s="274"/>
      <c r="D37" s="274"/>
      <c r="E37" s="276"/>
      <c r="F37" s="270" t="s">
        <v>173</v>
      </c>
      <c r="G37" s="271" t="s">
        <v>167</v>
      </c>
      <c r="H37" s="271" t="s">
        <v>168</v>
      </c>
      <c r="I37" s="271" t="s">
        <v>169</v>
      </c>
      <c r="J37" s="271" t="s">
        <v>170</v>
      </c>
      <c r="K37" s="272" t="s">
        <v>171</v>
      </c>
      <c r="L37" s="277" t="s">
        <v>173</v>
      </c>
      <c r="M37" s="271" t="s">
        <v>167</v>
      </c>
      <c r="N37" s="271" t="s">
        <v>168</v>
      </c>
      <c r="O37" s="271" t="s">
        <v>169</v>
      </c>
      <c r="P37" s="271" t="s">
        <v>170</v>
      </c>
      <c r="Q37" s="272" t="s">
        <v>171</v>
      </c>
    </row>
    <row r="38" spans="2:17" x14ac:dyDescent="0.25">
      <c r="E38" s="278" t="s">
        <v>176</v>
      </c>
      <c r="F38" s="138">
        <v>440</v>
      </c>
      <c r="G38" s="262">
        <v>220</v>
      </c>
      <c r="H38" s="262">
        <v>220</v>
      </c>
      <c r="I38" s="262">
        <v>0</v>
      </c>
      <c r="J38" s="262">
        <v>0</v>
      </c>
      <c r="K38" s="263">
        <v>0</v>
      </c>
      <c r="L38" s="138">
        <v>3974</v>
      </c>
      <c r="M38" s="262">
        <v>1987</v>
      </c>
      <c r="N38" s="262">
        <v>1987</v>
      </c>
      <c r="O38" s="262">
        <v>0</v>
      </c>
      <c r="P38" s="262">
        <v>0</v>
      </c>
      <c r="Q38" s="263">
        <v>0</v>
      </c>
    </row>
    <row r="39" spans="2:17" x14ac:dyDescent="0.25">
      <c r="E39" s="279" t="s">
        <v>177</v>
      </c>
      <c r="F39" s="264">
        <v>232</v>
      </c>
      <c r="G39" s="51">
        <v>116</v>
      </c>
      <c r="H39" s="51">
        <v>116</v>
      </c>
      <c r="I39" s="51">
        <v>0</v>
      </c>
      <c r="J39" s="51">
        <v>0</v>
      </c>
      <c r="K39" s="265">
        <v>0</v>
      </c>
      <c r="L39" s="264">
        <v>2088</v>
      </c>
      <c r="M39" s="51">
        <v>1044</v>
      </c>
      <c r="N39" s="51">
        <v>1044</v>
      </c>
      <c r="O39" s="51">
        <v>0</v>
      </c>
      <c r="P39" s="51">
        <v>0</v>
      </c>
      <c r="Q39" s="265">
        <v>0</v>
      </c>
    </row>
    <row r="40" spans="2:17" x14ac:dyDescent="0.25">
      <c r="E40" s="279" t="s">
        <v>178</v>
      </c>
      <c r="F40" s="264">
        <v>420</v>
      </c>
      <c r="G40" s="51">
        <v>210</v>
      </c>
      <c r="H40" s="51">
        <v>210</v>
      </c>
      <c r="I40" s="51">
        <v>0</v>
      </c>
      <c r="J40" s="51">
        <v>0</v>
      </c>
      <c r="K40" s="265">
        <v>0</v>
      </c>
      <c r="L40" s="264">
        <v>3750</v>
      </c>
      <c r="M40" s="51">
        <v>1875</v>
      </c>
      <c r="N40" s="51">
        <v>1875</v>
      </c>
      <c r="O40" s="51">
        <v>0</v>
      </c>
      <c r="P40" s="51">
        <v>0</v>
      </c>
      <c r="Q40" s="265">
        <v>0</v>
      </c>
    </row>
    <row r="41" spans="2:17" ht="15.75" thickBot="1" x14ac:dyDescent="0.3">
      <c r="E41" s="280" t="s">
        <v>179</v>
      </c>
      <c r="F41" s="266">
        <v>520</v>
      </c>
      <c r="G41" s="267">
        <v>260</v>
      </c>
      <c r="H41" s="267">
        <v>260</v>
      </c>
      <c r="I41" s="267">
        <v>0</v>
      </c>
      <c r="J41" s="267">
        <v>0</v>
      </c>
      <c r="K41" s="268">
        <v>0</v>
      </c>
      <c r="L41" s="266">
        <v>4662</v>
      </c>
      <c r="M41" s="267">
        <v>2331</v>
      </c>
      <c r="N41" s="267">
        <v>2331</v>
      </c>
      <c r="O41" s="267">
        <v>0</v>
      </c>
      <c r="P41" s="267">
        <v>0</v>
      </c>
      <c r="Q41" s="268">
        <v>0</v>
      </c>
    </row>
  </sheetData>
  <mergeCells count="4">
    <mergeCell ref="F6:K6"/>
    <mergeCell ref="L6:Q6"/>
    <mergeCell ref="F36:K36"/>
    <mergeCell ref="L36:Q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Q476"/>
  <sheetViews>
    <sheetView workbookViewId="0">
      <selection activeCell="B7" sqref="B7:Q7"/>
    </sheetView>
  </sheetViews>
  <sheetFormatPr defaultColWidth="8.85546875" defaultRowHeight="15" x14ac:dyDescent="0.25"/>
  <cols>
    <col min="1" max="1" width="2.7109375" style="2" customWidth="1"/>
    <col min="2" max="2" width="30.42578125" style="2" customWidth="1"/>
    <col min="3" max="3" width="28.5703125" style="2" bestFit="1" customWidth="1"/>
    <col min="4" max="4" width="20.28515625" style="2" customWidth="1"/>
    <col min="5" max="5" width="24.7109375" style="2" customWidth="1"/>
    <col min="6" max="6" width="14.5703125" style="4" customWidth="1"/>
    <col min="7" max="17" width="11.42578125" style="2" customWidth="1"/>
    <col min="18" max="16384" width="8.85546875" style="2"/>
  </cols>
  <sheetData>
    <row r="1" spans="2:17" x14ac:dyDescent="0.25">
      <c r="F1" s="13"/>
    </row>
    <row r="2" spans="2:17" x14ac:dyDescent="0.25">
      <c r="B2" s="23" t="s">
        <v>253</v>
      </c>
    </row>
    <row r="3" spans="2:17" x14ac:dyDescent="0.25">
      <c r="B3" s="2" t="s">
        <v>181</v>
      </c>
      <c r="F3" s="2"/>
    </row>
    <row r="4" spans="2:17" x14ac:dyDescent="0.25">
      <c r="B4" s="2" t="s">
        <v>174</v>
      </c>
      <c r="F4" s="2"/>
    </row>
    <row r="5" spans="2:17" x14ac:dyDescent="0.25">
      <c r="F5" s="2"/>
    </row>
    <row r="6" spans="2:17" x14ac:dyDescent="0.25">
      <c r="B6" s="139"/>
      <c r="C6" s="139"/>
      <c r="D6" s="139"/>
      <c r="E6" s="139"/>
      <c r="F6" s="381" t="s">
        <v>249</v>
      </c>
      <c r="G6" s="381"/>
      <c r="H6" s="381"/>
      <c r="I6" s="381"/>
      <c r="J6" s="381"/>
      <c r="K6" s="381"/>
      <c r="L6" s="381" t="s">
        <v>180</v>
      </c>
      <c r="M6" s="381"/>
      <c r="N6" s="381"/>
      <c r="O6" s="381"/>
      <c r="P6" s="381"/>
      <c r="Q6" s="381"/>
    </row>
    <row r="7" spans="2:17" ht="27" thickBot="1" x14ac:dyDescent="0.3">
      <c r="B7" s="319" t="s">
        <v>165</v>
      </c>
      <c r="C7" s="319" t="s">
        <v>0</v>
      </c>
      <c r="D7" s="319" t="s">
        <v>1</v>
      </c>
      <c r="E7" s="314" t="s">
        <v>166</v>
      </c>
      <c r="F7" s="314" t="s">
        <v>173</v>
      </c>
      <c r="G7" s="315" t="s">
        <v>167</v>
      </c>
      <c r="H7" s="315" t="s">
        <v>168</v>
      </c>
      <c r="I7" s="315" t="s">
        <v>169</v>
      </c>
      <c r="J7" s="315" t="s">
        <v>170</v>
      </c>
      <c r="K7" s="315" t="s">
        <v>171</v>
      </c>
      <c r="L7" s="315" t="s">
        <v>173</v>
      </c>
      <c r="M7" s="315" t="s">
        <v>167</v>
      </c>
      <c r="N7" s="315" t="s">
        <v>168</v>
      </c>
      <c r="O7" s="315" t="s">
        <v>169</v>
      </c>
      <c r="P7" s="315" t="s">
        <v>170</v>
      </c>
      <c r="Q7" s="315" t="s">
        <v>171</v>
      </c>
    </row>
    <row r="8" spans="2:17" ht="27" thickTop="1" x14ac:dyDescent="0.25">
      <c r="B8" s="273" t="s">
        <v>8</v>
      </c>
      <c r="C8" s="273" t="s">
        <v>9</v>
      </c>
      <c r="D8" s="273" t="s">
        <v>10</v>
      </c>
      <c r="E8" s="295" t="s">
        <v>11</v>
      </c>
      <c r="F8" s="317">
        <v>7.2</v>
      </c>
      <c r="G8" s="318">
        <v>0</v>
      </c>
      <c r="H8" s="269">
        <v>0</v>
      </c>
      <c r="I8" s="269">
        <v>5</v>
      </c>
      <c r="J8" s="269">
        <v>2</v>
      </c>
      <c r="K8" s="269">
        <v>0</v>
      </c>
      <c r="L8" s="318">
        <v>37.799999999999997</v>
      </c>
      <c r="M8" s="269">
        <v>0</v>
      </c>
      <c r="N8" s="269">
        <v>0</v>
      </c>
      <c r="O8" s="137">
        <v>26</v>
      </c>
      <c r="P8" s="269">
        <v>9</v>
      </c>
      <c r="Q8" s="269">
        <v>2</v>
      </c>
    </row>
    <row r="9" spans="2:17" x14ac:dyDescent="0.25">
      <c r="B9" s="61" t="s">
        <v>14</v>
      </c>
      <c r="C9" s="61" t="s">
        <v>15</v>
      </c>
      <c r="D9" s="61" t="s">
        <v>16</v>
      </c>
      <c r="E9" s="16" t="s">
        <v>11</v>
      </c>
      <c r="F9" s="63">
        <v>18.88</v>
      </c>
      <c r="G9" s="52">
        <v>0</v>
      </c>
      <c r="H9" s="51">
        <v>0</v>
      </c>
      <c r="I9" s="51">
        <v>13</v>
      </c>
      <c r="J9" s="51">
        <v>5</v>
      </c>
      <c r="K9" s="51">
        <v>1</v>
      </c>
      <c r="L9" s="52">
        <v>99.12</v>
      </c>
      <c r="M9" s="51">
        <v>0</v>
      </c>
      <c r="N9" s="51">
        <v>0</v>
      </c>
      <c r="O9" s="54">
        <v>69</v>
      </c>
      <c r="P9" s="51">
        <v>25</v>
      </c>
      <c r="Q9" s="51">
        <v>5</v>
      </c>
    </row>
    <row r="10" spans="2:17" ht="26.25" x14ac:dyDescent="0.25">
      <c r="B10" s="61" t="s">
        <v>19</v>
      </c>
      <c r="C10" s="61" t="s">
        <v>20</v>
      </c>
      <c r="D10" s="61" t="s">
        <v>10</v>
      </c>
      <c r="E10" s="16" t="s">
        <v>11</v>
      </c>
      <c r="F10" s="63">
        <v>20.32</v>
      </c>
      <c r="G10" s="52">
        <v>0</v>
      </c>
      <c r="H10" s="51">
        <v>0</v>
      </c>
      <c r="I10" s="51">
        <v>14</v>
      </c>
      <c r="J10" s="51">
        <v>5</v>
      </c>
      <c r="K10" s="51">
        <v>1</v>
      </c>
      <c r="L10" s="52">
        <v>106.68</v>
      </c>
      <c r="M10" s="51">
        <v>0</v>
      </c>
      <c r="N10" s="51">
        <v>0</v>
      </c>
      <c r="O10" s="54">
        <v>75</v>
      </c>
      <c r="P10" s="51">
        <v>27</v>
      </c>
      <c r="Q10" s="51">
        <v>5</v>
      </c>
    </row>
    <row r="11" spans="2:17" ht="26.25" x14ac:dyDescent="0.25">
      <c r="B11" s="61" t="s">
        <v>23</v>
      </c>
      <c r="C11" s="61" t="s">
        <v>24</v>
      </c>
      <c r="D11" s="61" t="s">
        <v>10</v>
      </c>
      <c r="E11" s="16" t="s">
        <v>25</v>
      </c>
      <c r="F11" s="63">
        <v>9.44</v>
      </c>
      <c r="G11" s="52">
        <v>0</v>
      </c>
      <c r="H11" s="51">
        <v>0</v>
      </c>
      <c r="I11" s="51">
        <v>7</v>
      </c>
      <c r="J11" s="51">
        <v>2</v>
      </c>
      <c r="K11" s="51">
        <v>0</v>
      </c>
      <c r="L11" s="52">
        <v>49.56</v>
      </c>
      <c r="M11" s="51">
        <v>0</v>
      </c>
      <c r="N11" s="51">
        <v>0</v>
      </c>
      <c r="O11" s="54">
        <v>35</v>
      </c>
      <c r="P11" s="51">
        <v>12</v>
      </c>
      <c r="Q11" s="51">
        <v>2</v>
      </c>
    </row>
    <row r="12" spans="2:17" ht="26.25" x14ac:dyDescent="0.25">
      <c r="B12" s="61" t="s">
        <v>28</v>
      </c>
      <c r="C12" s="61" t="s">
        <v>29</v>
      </c>
      <c r="D12" s="61" t="s">
        <v>10</v>
      </c>
      <c r="E12" s="16" t="s">
        <v>30</v>
      </c>
      <c r="F12" s="63">
        <v>15.36</v>
      </c>
      <c r="G12" s="52">
        <v>0</v>
      </c>
      <c r="H12" s="51">
        <v>0</v>
      </c>
      <c r="I12" s="51">
        <v>11</v>
      </c>
      <c r="J12" s="51">
        <v>4</v>
      </c>
      <c r="K12" s="51">
        <v>1</v>
      </c>
      <c r="L12" s="52">
        <v>80.64</v>
      </c>
      <c r="M12" s="51">
        <v>0</v>
      </c>
      <c r="N12" s="51">
        <v>0</v>
      </c>
      <c r="O12" s="54">
        <v>56</v>
      </c>
      <c r="P12" s="51">
        <v>20</v>
      </c>
      <c r="Q12" s="51">
        <v>4</v>
      </c>
    </row>
    <row r="13" spans="2:17" ht="26.25" x14ac:dyDescent="0.25">
      <c r="B13" s="61" t="s">
        <v>33</v>
      </c>
      <c r="C13" s="61" t="s">
        <v>34</v>
      </c>
      <c r="D13" s="61" t="s">
        <v>10</v>
      </c>
      <c r="E13" s="16" t="s">
        <v>30</v>
      </c>
      <c r="F13" s="63">
        <v>3.84</v>
      </c>
      <c r="G13" s="52">
        <v>0</v>
      </c>
      <c r="H13" s="51">
        <v>0</v>
      </c>
      <c r="I13" s="51">
        <v>3</v>
      </c>
      <c r="J13" s="51">
        <v>1</v>
      </c>
      <c r="K13" s="51">
        <v>0</v>
      </c>
      <c r="L13" s="52">
        <v>20.16</v>
      </c>
      <c r="M13" s="51">
        <v>0</v>
      </c>
      <c r="N13" s="51">
        <v>0</v>
      </c>
      <c r="O13" s="54">
        <v>14</v>
      </c>
      <c r="P13" s="51">
        <v>5</v>
      </c>
      <c r="Q13" s="51">
        <v>1</v>
      </c>
    </row>
    <row r="14" spans="2:17" ht="26.25" x14ac:dyDescent="0.25">
      <c r="B14" s="61" t="s">
        <v>22</v>
      </c>
      <c r="C14" s="61" t="s">
        <v>37</v>
      </c>
      <c r="D14" s="61" t="s">
        <v>38</v>
      </c>
      <c r="E14" s="16" t="s">
        <v>30</v>
      </c>
      <c r="F14" s="63">
        <v>10.4</v>
      </c>
      <c r="G14" s="52">
        <v>0</v>
      </c>
      <c r="H14" s="51">
        <v>0</v>
      </c>
      <c r="I14" s="51">
        <v>7</v>
      </c>
      <c r="J14" s="51">
        <v>3</v>
      </c>
      <c r="K14" s="51">
        <v>1</v>
      </c>
      <c r="L14" s="52">
        <v>54.6</v>
      </c>
      <c r="M14" s="51">
        <v>0</v>
      </c>
      <c r="N14" s="51">
        <v>0</v>
      </c>
      <c r="O14" s="54">
        <v>38</v>
      </c>
      <c r="P14" s="51">
        <v>14</v>
      </c>
      <c r="Q14" s="51">
        <v>3</v>
      </c>
    </row>
    <row r="15" spans="2:17" ht="26.25" x14ac:dyDescent="0.25">
      <c r="B15" s="61" t="s">
        <v>40</v>
      </c>
      <c r="C15" s="61" t="s">
        <v>41</v>
      </c>
      <c r="D15" s="61" t="s">
        <v>10</v>
      </c>
      <c r="E15" s="16" t="s">
        <v>25</v>
      </c>
      <c r="F15" s="63">
        <v>38.24</v>
      </c>
      <c r="G15" s="52">
        <v>0</v>
      </c>
      <c r="H15" s="51">
        <v>0</v>
      </c>
      <c r="I15" s="51">
        <v>27</v>
      </c>
      <c r="J15" s="51">
        <v>10</v>
      </c>
      <c r="K15" s="51">
        <v>2</v>
      </c>
      <c r="L15" s="52">
        <v>200.76</v>
      </c>
      <c r="M15" s="51">
        <v>0</v>
      </c>
      <c r="N15" s="51">
        <v>0</v>
      </c>
      <c r="O15" s="54">
        <v>141</v>
      </c>
      <c r="P15" s="51">
        <v>50</v>
      </c>
      <c r="Q15" s="51">
        <v>10</v>
      </c>
    </row>
    <row r="16" spans="2:17" ht="26.25" x14ac:dyDescent="0.25">
      <c r="B16" s="61" t="s">
        <v>27</v>
      </c>
      <c r="C16" s="61" t="s">
        <v>44</v>
      </c>
      <c r="D16" s="61" t="s">
        <v>45</v>
      </c>
      <c r="E16" s="16" t="s">
        <v>30</v>
      </c>
      <c r="F16" s="63">
        <v>5.92</v>
      </c>
      <c r="G16" s="52">
        <v>0</v>
      </c>
      <c r="H16" s="51">
        <v>0</v>
      </c>
      <c r="I16" s="51">
        <v>4</v>
      </c>
      <c r="J16" s="51">
        <v>1</v>
      </c>
      <c r="K16" s="51">
        <v>0</v>
      </c>
      <c r="L16" s="52">
        <v>31.08</v>
      </c>
      <c r="M16" s="51">
        <v>0</v>
      </c>
      <c r="N16" s="51">
        <v>0</v>
      </c>
      <c r="O16" s="54">
        <v>22</v>
      </c>
      <c r="P16" s="51">
        <v>8</v>
      </c>
      <c r="Q16" s="51">
        <v>2</v>
      </c>
    </row>
    <row r="17" spans="2:17" ht="26.25" x14ac:dyDescent="0.25">
      <c r="B17" s="61" t="s">
        <v>48</v>
      </c>
      <c r="C17" s="61" t="s">
        <v>49</v>
      </c>
      <c r="D17" s="61" t="s">
        <v>10</v>
      </c>
      <c r="E17" s="16" t="s">
        <v>25</v>
      </c>
      <c r="F17" s="63">
        <v>41.44</v>
      </c>
      <c r="G17" s="52">
        <v>0</v>
      </c>
      <c r="H17" s="51">
        <v>0</v>
      </c>
      <c r="I17" s="51">
        <v>29</v>
      </c>
      <c r="J17" s="51">
        <v>10</v>
      </c>
      <c r="K17" s="51">
        <v>2</v>
      </c>
      <c r="L17" s="52">
        <v>217.56</v>
      </c>
      <c r="M17" s="51">
        <v>0</v>
      </c>
      <c r="N17" s="51">
        <v>0</v>
      </c>
      <c r="O17" s="54">
        <v>152</v>
      </c>
      <c r="P17" s="51">
        <v>54</v>
      </c>
      <c r="Q17" s="51">
        <v>11</v>
      </c>
    </row>
    <row r="18" spans="2:17" ht="26.25" x14ac:dyDescent="0.25">
      <c r="B18" s="61" t="s">
        <v>51</v>
      </c>
      <c r="C18" s="61" t="s">
        <v>52</v>
      </c>
      <c r="D18" s="61" t="s">
        <v>16</v>
      </c>
      <c r="E18" s="16" t="s">
        <v>30</v>
      </c>
      <c r="F18" s="63">
        <v>14.4</v>
      </c>
      <c r="G18" s="52">
        <v>0</v>
      </c>
      <c r="H18" s="51">
        <v>0</v>
      </c>
      <c r="I18" s="51">
        <v>10</v>
      </c>
      <c r="J18" s="51">
        <v>4</v>
      </c>
      <c r="K18" s="51">
        <v>1</v>
      </c>
      <c r="L18" s="52">
        <v>75.599999999999994</v>
      </c>
      <c r="M18" s="51">
        <v>0</v>
      </c>
      <c r="N18" s="51">
        <v>0</v>
      </c>
      <c r="O18" s="54">
        <v>53</v>
      </c>
      <c r="P18" s="51">
        <v>19</v>
      </c>
      <c r="Q18" s="51">
        <v>4</v>
      </c>
    </row>
    <row r="19" spans="2:17" ht="26.25" x14ac:dyDescent="0.25">
      <c r="B19" s="61" t="s">
        <v>43</v>
      </c>
      <c r="C19" s="61" t="s">
        <v>55</v>
      </c>
      <c r="D19" s="61" t="s">
        <v>10</v>
      </c>
      <c r="E19" s="16" t="s">
        <v>30</v>
      </c>
      <c r="F19" s="63">
        <v>2.2400000000000002</v>
      </c>
      <c r="G19" s="52">
        <v>0</v>
      </c>
      <c r="H19" s="51">
        <v>0</v>
      </c>
      <c r="I19" s="51">
        <v>2</v>
      </c>
      <c r="J19" s="51">
        <v>1</v>
      </c>
      <c r="K19" s="51">
        <v>0</v>
      </c>
      <c r="L19" s="52">
        <v>11.76</v>
      </c>
      <c r="M19" s="51">
        <v>0</v>
      </c>
      <c r="N19" s="51">
        <v>0</v>
      </c>
      <c r="O19" s="54">
        <v>8</v>
      </c>
      <c r="P19" s="51">
        <v>3</v>
      </c>
      <c r="Q19" s="51">
        <v>1</v>
      </c>
    </row>
    <row r="20" spans="2:17" x14ac:dyDescent="0.25">
      <c r="B20" s="61" t="s">
        <v>58</v>
      </c>
      <c r="C20" s="61" t="s">
        <v>59</v>
      </c>
      <c r="D20" s="61" t="s">
        <v>10</v>
      </c>
      <c r="E20" s="16" t="s">
        <v>30</v>
      </c>
      <c r="F20" s="63">
        <v>4.96</v>
      </c>
      <c r="G20" s="52">
        <v>0</v>
      </c>
      <c r="H20" s="51">
        <v>0</v>
      </c>
      <c r="I20" s="51">
        <v>3</v>
      </c>
      <c r="J20" s="51">
        <v>1</v>
      </c>
      <c r="K20" s="51">
        <v>0</v>
      </c>
      <c r="L20" s="52">
        <v>26.04</v>
      </c>
      <c r="M20" s="51">
        <v>0</v>
      </c>
      <c r="N20" s="51">
        <v>0</v>
      </c>
      <c r="O20" s="54">
        <v>18</v>
      </c>
      <c r="P20" s="51">
        <v>7</v>
      </c>
      <c r="Q20" s="51">
        <v>1</v>
      </c>
    </row>
    <row r="21" spans="2:17" ht="26.25" x14ac:dyDescent="0.25">
      <c r="B21" s="61" t="s">
        <v>61</v>
      </c>
      <c r="C21" s="61" t="s">
        <v>62</v>
      </c>
      <c r="D21" s="61" t="s">
        <v>10</v>
      </c>
      <c r="E21" s="16" t="s">
        <v>25</v>
      </c>
      <c r="F21" s="63">
        <v>11.200000000000001</v>
      </c>
      <c r="G21" s="52">
        <v>0</v>
      </c>
      <c r="H21" s="51">
        <v>0</v>
      </c>
      <c r="I21" s="51">
        <v>8</v>
      </c>
      <c r="J21" s="51">
        <v>3</v>
      </c>
      <c r="K21" s="51">
        <v>1</v>
      </c>
      <c r="L21" s="52">
        <v>58.8</v>
      </c>
      <c r="M21" s="51">
        <v>0</v>
      </c>
      <c r="N21" s="51">
        <v>0</v>
      </c>
      <c r="O21" s="54">
        <v>41</v>
      </c>
      <c r="P21" s="51">
        <v>15</v>
      </c>
      <c r="Q21" s="51">
        <v>3</v>
      </c>
    </row>
    <row r="22" spans="2:17" x14ac:dyDescent="0.25">
      <c r="B22" s="61" t="s">
        <v>64</v>
      </c>
      <c r="C22" s="61" t="s">
        <v>65</v>
      </c>
      <c r="D22" s="61" t="s">
        <v>10</v>
      </c>
      <c r="E22" s="16" t="s">
        <v>30</v>
      </c>
      <c r="F22" s="63">
        <v>4.6399999999999997</v>
      </c>
      <c r="G22" s="52">
        <v>0</v>
      </c>
      <c r="H22" s="51">
        <v>0</v>
      </c>
      <c r="I22" s="51">
        <v>3</v>
      </c>
      <c r="J22" s="51">
        <v>1</v>
      </c>
      <c r="K22" s="51">
        <v>0</v>
      </c>
      <c r="L22" s="52">
        <v>24.36</v>
      </c>
      <c r="M22" s="51">
        <v>0</v>
      </c>
      <c r="N22" s="51">
        <v>0</v>
      </c>
      <c r="O22" s="54">
        <v>17</v>
      </c>
      <c r="P22" s="51">
        <v>6</v>
      </c>
      <c r="Q22" s="51">
        <v>1</v>
      </c>
    </row>
    <row r="23" spans="2:17" ht="26.25" x14ac:dyDescent="0.25">
      <c r="B23" s="61" t="s">
        <v>57</v>
      </c>
      <c r="C23" s="61" t="s">
        <v>67</v>
      </c>
      <c r="D23" s="61" t="s">
        <v>45</v>
      </c>
      <c r="E23" s="16" t="s">
        <v>30</v>
      </c>
      <c r="F23" s="63">
        <v>1.92</v>
      </c>
      <c r="G23" s="52">
        <v>0</v>
      </c>
      <c r="H23" s="51">
        <v>0</v>
      </c>
      <c r="I23" s="51">
        <v>1</v>
      </c>
      <c r="J23" s="51">
        <v>0</v>
      </c>
      <c r="K23" s="51">
        <v>0</v>
      </c>
      <c r="L23" s="52">
        <v>10.08</v>
      </c>
      <c r="M23" s="51">
        <v>0</v>
      </c>
      <c r="N23" s="51">
        <v>0</v>
      </c>
      <c r="O23" s="54">
        <v>7</v>
      </c>
      <c r="P23" s="51">
        <v>3</v>
      </c>
      <c r="Q23" s="51">
        <v>1</v>
      </c>
    </row>
    <row r="24" spans="2:17" ht="26.25" x14ac:dyDescent="0.25">
      <c r="B24" s="61" t="s">
        <v>36</v>
      </c>
      <c r="C24" s="61" t="s">
        <v>70</v>
      </c>
      <c r="D24" s="61" t="s">
        <v>45</v>
      </c>
      <c r="E24" s="16" t="s">
        <v>71</v>
      </c>
      <c r="F24" s="63">
        <v>5.76</v>
      </c>
      <c r="G24" s="52">
        <v>0</v>
      </c>
      <c r="H24" s="51">
        <v>0</v>
      </c>
      <c r="I24" s="51">
        <v>4</v>
      </c>
      <c r="J24" s="51">
        <v>1</v>
      </c>
      <c r="K24" s="51">
        <v>0</v>
      </c>
      <c r="L24" s="52">
        <v>30.240000000000002</v>
      </c>
      <c r="M24" s="51">
        <v>0</v>
      </c>
      <c r="N24" s="51">
        <v>0</v>
      </c>
      <c r="O24" s="54">
        <v>21</v>
      </c>
      <c r="P24" s="51">
        <v>8</v>
      </c>
      <c r="Q24" s="51">
        <v>2</v>
      </c>
    </row>
    <row r="25" spans="2:17" ht="26.25" x14ac:dyDescent="0.25">
      <c r="B25" s="61" t="s">
        <v>73</v>
      </c>
      <c r="C25" s="61" t="s">
        <v>74</v>
      </c>
      <c r="D25" s="61" t="s">
        <v>45</v>
      </c>
      <c r="E25" s="16" t="s">
        <v>30</v>
      </c>
      <c r="F25" s="63">
        <v>5.44</v>
      </c>
      <c r="G25" s="52">
        <v>0</v>
      </c>
      <c r="H25" s="51">
        <v>0</v>
      </c>
      <c r="I25" s="51">
        <v>4</v>
      </c>
      <c r="J25" s="51">
        <v>1</v>
      </c>
      <c r="K25" s="51">
        <v>0</v>
      </c>
      <c r="L25" s="52">
        <v>28.56</v>
      </c>
      <c r="M25" s="51">
        <v>0</v>
      </c>
      <c r="N25" s="51">
        <v>0</v>
      </c>
      <c r="O25" s="54">
        <v>20</v>
      </c>
      <c r="P25" s="51">
        <v>7</v>
      </c>
      <c r="Q25" s="51">
        <v>1</v>
      </c>
    </row>
    <row r="26" spans="2:17" x14ac:dyDescent="0.25">
      <c r="B26" s="61" t="s">
        <v>76</v>
      </c>
      <c r="C26" s="61" t="s">
        <v>77</v>
      </c>
      <c r="D26" s="61" t="s">
        <v>10</v>
      </c>
      <c r="E26" s="16" t="s">
        <v>11</v>
      </c>
      <c r="F26" s="63">
        <v>11.200000000000001</v>
      </c>
      <c r="G26" s="52">
        <v>0</v>
      </c>
      <c r="H26" s="51">
        <v>0</v>
      </c>
      <c r="I26" s="51">
        <v>8</v>
      </c>
      <c r="J26" s="51">
        <v>3</v>
      </c>
      <c r="K26" s="51">
        <v>1</v>
      </c>
      <c r="L26" s="52">
        <v>58.8</v>
      </c>
      <c r="M26" s="51">
        <v>0</v>
      </c>
      <c r="N26" s="51">
        <v>0</v>
      </c>
      <c r="O26" s="54">
        <v>41</v>
      </c>
      <c r="P26" s="51">
        <v>15</v>
      </c>
      <c r="Q26" s="51">
        <v>3</v>
      </c>
    </row>
    <row r="27" spans="2:17" ht="26.25" x14ac:dyDescent="0.25">
      <c r="B27" s="61" t="s">
        <v>18</v>
      </c>
      <c r="C27" s="61" t="s">
        <v>79</v>
      </c>
      <c r="D27" s="61" t="s">
        <v>10</v>
      </c>
      <c r="E27" s="16" t="s">
        <v>11</v>
      </c>
      <c r="F27" s="63">
        <v>8.9600000000000009</v>
      </c>
      <c r="G27" s="52">
        <v>0</v>
      </c>
      <c r="H27" s="51">
        <v>0</v>
      </c>
      <c r="I27" s="51">
        <v>6</v>
      </c>
      <c r="J27" s="51">
        <v>2</v>
      </c>
      <c r="K27" s="51">
        <v>0</v>
      </c>
      <c r="L27" s="52">
        <v>47.04</v>
      </c>
      <c r="M27" s="51">
        <v>0</v>
      </c>
      <c r="N27" s="51">
        <v>0</v>
      </c>
      <c r="O27" s="54">
        <v>33</v>
      </c>
      <c r="P27" s="51">
        <v>12</v>
      </c>
      <c r="Q27" s="51">
        <v>2</v>
      </c>
    </row>
    <row r="28" spans="2:17" x14ac:dyDescent="0.25">
      <c r="B28" s="61" t="s">
        <v>32</v>
      </c>
      <c r="C28" s="61" t="s">
        <v>81</v>
      </c>
      <c r="D28" s="61" t="s">
        <v>16</v>
      </c>
      <c r="E28" s="16" t="s">
        <v>71</v>
      </c>
      <c r="F28" s="63">
        <v>52.32</v>
      </c>
      <c r="G28" s="52">
        <v>0</v>
      </c>
      <c r="H28" s="51">
        <v>0</v>
      </c>
      <c r="I28" s="51">
        <v>37</v>
      </c>
      <c r="J28" s="51">
        <v>13</v>
      </c>
      <c r="K28" s="51">
        <v>3</v>
      </c>
      <c r="L28" s="52">
        <v>274.68</v>
      </c>
      <c r="M28" s="51">
        <v>0</v>
      </c>
      <c r="N28" s="51">
        <v>0</v>
      </c>
      <c r="O28" s="54">
        <v>192</v>
      </c>
      <c r="P28" s="51">
        <v>69</v>
      </c>
      <c r="Q28" s="51">
        <v>14</v>
      </c>
    </row>
    <row r="29" spans="2:17" ht="26.25" x14ac:dyDescent="0.25">
      <c r="B29" s="61" t="s">
        <v>69</v>
      </c>
      <c r="C29" s="61" t="s">
        <v>83</v>
      </c>
      <c r="D29" s="61" t="s">
        <v>10</v>
      </c>
      <c r="E29" s="16" t="s">
        <v>71</v>
      </c>
      <c r="F29" s="63">
        <v>23.04</v>
      </c>
      <c r="G29" s="52">
        <v>0</v>
      </c>
      <c r="H29" s="51">
        <v>0</v>
      </c>
      <c r="I29" s="51">
        <v>16</v>
      </c>
      <c r="J29" s="51">
        <v>6</v>
      </c>
      <c r="K29" s="51">
        <v>1</v>
      </c>
      <c r="L29" s="52">
        <v>120.96000000000001</v>
      </c>
      <c r="M29" s="51">
        <v>0</v>
      </c>
      <c r="N29" s="51">
        <v>0</v>
      </c>
      <c r="O29" s="54">
        <v>85</v>
      </c>
      <c r="P29" s="51">
        <v>30</v>
      </c>
      <c r="Q29" s="51">
        <v>6</v>
      </c>
    </row>
    <row r="30" spans="2:17" ht="26.25" x14ac:dyDescent="0.25">
      <c r="B30" s="61" t="s">
        <v>85</v>
      </c>
      <c r="C30" s="61" t="s">
        <v>86</v>
      </c>
      <c r="D30" s="61" t="s">
        <v>10</v>
      </c>
      <c r="E30" s="16" t="s">
        <v>11</v>
      </c>
      <c r="F30" s="63">
        <v>1.1200000000000001</v>
      </c>
      <c r="G30" s="52">
        <v>0</v>
      </c>
      <c r="H30" s="51">
        <v>0</v>
      </c>
      <c r="I30" s="51">
        <v>1</v>
      </c>
      <c r="J30" s="51">
        <v>0</v>
      </c>
      <c r="K30" s="51">
        <v>0</v>
      </c>
      <c r="L30" s="52">
        <v>5.88</v>
      </c>
      <c r="M30" s="51">
        <v>0</v>
      </c>
      <c r="N30" s="51">
        <v>0</v>
      </c>
      <c r="O30" s="54">
        <v>4</v>
      </c>
      <c r="P30" s="51">
        <v>1</v>
      </c>
      <c r="Q30" s="51">
        <v>0</v>
      </c>
    </row>
    <row r="31" spans="2:17" ht="26.25" x14ac:dyDescent="0.25">
      <c r="B31" s="61" t="s">
        <v>54</v>
      </c>
      <c r="C31" s="61" t="s">
        <v>88</v>
      </c>
      <c r="D31" s="61" t="s">
        <v>10</v>
      </c>
      <c r="E31" s="16" t="s">
        <v>11</v>
      </c>
      <c r="F31" s="63">
        <v>4.8</v>
      </c>
      <c r="G31" s="52">
        <v>0</v>
      </c>
      <c r="H31" s="51">
        <v>0</v>
      </c>
      <c r="I31" s="51">
        <v>3</v>
      </c>
      <c r="J31" s="51">
        <v>1</v>
      </c>
      <c r="K31" s="51">
        <v>0</v>
      </c>
      <c r="L31" s="52">
        <v>25.2</v>
      </c>
      <c r="M31" s="51">
        <v>0</v>
      </c>
      <c r="N31" s="51">
        <v>0</v>
      </c>
      <c r="O31" s="54">
        <v>18</v>
      </c>
      <c r="P31" s="51">
        <v>6</v>
      </c>
      <c r="Q31" s="51">
        <v>1</v>
      </c>
    </row>
    <row r="32" spans="2:17" x14ac:dyDescent="0.25">
      <c r="B32" s="61" t="s">
        <v>47</v>
      </c>
      <c r="C32" s="61" t="s">
        <v>90</v>
      </c>
      <c r="D32" s="61" t="s">
        <v>45</v>
      </c>
      <c r="E32" s="16" t="s">
        <v>71</v>
      </c>
      <c r="F32" s="63">
        <v>1.92</v>
      </c>
      <c r="G32" s="52">
        <v>0</v>
      </c>
      <c r="H32" s="51">
        <v>0</v>
      </c>
      <c r="I32" s="51">
        <v>1</v>
      </c>
      <c r="J32" s="51">
        <v>0</v>
      </c>
      <c r="K32" s="51">
        <v>0</v>
      </c>
      <c r="L32" s="52">
        <v>10.08</v>
      </c>
      <c r="M32" s="51">
        <v>0</v>
      </c>
      <c r="N32" s="51">
        <v>0</v>
      </c>
      <c r="O32" s="54">
        <v>7</v>
      </c>
      <c r="P32" s="51">
        <v>3</v>
      </c>
      <c r="Q32" s="51">
        <v>1</v>
      </c>
    </row>
    <row r="33" spans="2:17" ht="26.25" x14ac:dyDescent="0.25">
      <c r="B33" s="61" t="s">
        <v>13</v>
      </c>
      <c r="C33" s="61" t="s">
        <v>92</v>
      </c>
      <c r="D33" s="61" t="s">
        <v>10</v>
      </c>
      <c r="E33" s="16" t="s">
        <v>71</v>
      </c>
      <c r="F33" s="63">
        <v>13.76</v>
      </c>
      <c r="G33" s="52">
        <v>0</v>
      </c>
      <c r="H33" s="51">
        <v>0</v>
      </c>
      <c r="I33" s="51">
        <v>10</v>
      </c>
      <c r="J33" s="51">
        <v>3</v>
      </c>
      <c r="K33" s="51">
        <v>1</v>
      </c>
      <c r="L33" s="52">
        <v>72.239999999999995</v>
      </c>
      <c r="M33" s="51">
        <v>0</v>
      </c>
      <c r="N33" s="51">
        <v>0</v>
      </c>
      <c r="O33" s="54">
        <v>51</v>
      </c>
      <c r="P33" s="51">
        <v>18</v>
      </c>
      <c r="Q33" s="51">
        <v>4</v>
      </c>
    </row>
    <row r="34" spans="2:17" x14ac:dyDescent="0.25">
      <c r="B34" s="61" t="s">
        <v>94</v>
      </c>
      <c r="C34" s="61" t="s">
        <v>95</v>
      </c>
      <c r="D34" s="61" t="s">
        <v>10</v>
      </c>
      <c r="E34" s="16" t="s">
        <v>71</v>
      </c>
      <c r="F34" s="63">
        <v>8.64</v>
      </c>
      <c r="G34" s="52">
        <v>0</v>
      </c>
      <c r="H34" s="51">
        <v>0</v>
      </c>
      <c r="I34" s="51">
        <v>6</v>
      </c>
      <c r="J34" s="51">
        <v>2</v>
      </c>
      <c r="K34" s="51">
        <v>0</v>
      </c>
      <c r="L34" s="52">
        <v>45.36</v>
      </c>
      <c r="M34" s="51">
        <v>0</v>
      </c>
      <c r="N34" s="51">
        <v>0</v>
      </c>
      <c r="O34" s="54">
        <v>32</v>
      </c>
      <c r="P34" s="51">
        <v>11</v>
      </c>
      <c r="Q34" s="51">
        <v>2</v>
      </c>
    </row>
    <row r="35" spans="2:17" ht="15" customHeight="1" thickBot="1" x14ac:dyDescent="0.3">
      <c r="B35" s="274"/>
      <c r="C35" s="274"/>
      <c r="D35" s="274"/>
      <c r="E35" s="13"/>
      <c r="F35" s="281"/>
      <c r="G35" s="282"/>
      <c r="H35" s="12"/>
      <c r="I35" s="12"/>
      <c r="J35" s="12"/>
      <c r="K35" s="12"/>
      <c r="L35" s="282"/>
      <c r="M35" s="12"/>
      <c r="N35" s="12"/>
      <c r="O35" s="53"/>
      <c r="P35" s="12"/>
      <c r="Q35" s="12"/>
    </row>
    <row r="36" spans="2:17" ht="15.75" thickBot="1" x14ac:dyDescent="0.3">
      <c r="E36" s="27"/>
      <c r="F36" s="376" t="s">
        <v>256</v>
      </c>
      <c r="G36" s="377"/>
      <c r="H36" s="377"/>
      <c r="I36" s="377"/>
      <c r="J36" s="377"/>
      <c r="K36" s="378"/>
      <c r="L36" s="376" t="s">
        <v>180</v>
      </c>
      <c r="M36" s="377"/>
      <c r="N36" s="377"/>
      <c r="O36" s="377"/>
      <c r="P36" s="377"/>
      <c r="Q36" s="378"/>
    </row>
    <row r="37" spans="2:17" ht="15.75" thickBot="1" x14ac:dyDescent="0.3">
      <c r="E37" s="276"/>
      <c r="F37" s="270" t="s">
        <v>173</v>
      </c>
      <c r="G37" s="271" t="s">
        <v>167</v>
      </c>
      <c r="H37" s="271" t="s">
        <v>168</v>
      </c>
      <c r="I37" s="271" t="s">
        <v>169</v>
      </c>
      <c r="J37" s="271" t="s">
        <v>170</v>
      </c>
      <c r="K37" s="272" t="s">
        <v>171</v>
      </c>
      <c r="L37" s="277" t="s">
        <v>173</v>
      </c>
      <c r="M37" s="271" t="s">
        <v>167</v>
      </c>
      <c r="N37" s="271" t="s">
        <v>168</v>
      </c>
      <c r="O37" s="271" t="s">
        <v>169</v>
      </c>
      <c r="P37" s="271" t="s">
        <v>170</v>
      </c>
      <c r="Q37" s="272" t="s">
        <v>171</v>
      </c>
    </row>
    <row r="38" spans="2:17" x14ac:dyDescent="0.25">
      <c r="E38" s="278" t="s">
        <v>176</v>
      </c>
      <c r="F38" s="138">
        <v>68</v>
      </c>
      <c r="G38" s="262">
        <v>0</v>
      </c>
      <c r="H38" s="262">
        <v>0</v>
      </c>
      <c r="I38" s="262">
        <v>48</v>
      </c>
      <c r="J38" s="262">
        <v>17</v>
      </c>
      <c r="K38" s="263">
        <v>3</v>
      </c>
      <c r="L38" s="138">
        <v>364</v>
      </c>
      <c r="M38" s="262">
        <v>0</v>
      </c>
      <c r="N38" s="262">
        <v>0</v>
      </c>
      <c r="O38" s="262">
        <v>253</v>
      </c>
      <c r="P38" s="262">
        <v>92</v>
      </c>
      <c r="Q38" s="263">
        <v>19</v>
      </c>
    </row>
    <row r="39" spans="2:17" x14ac:dyDescent="0.25">
      <c r="E39" s="279" t="s">
        <v>177</v>
      </c>
      <c r="F39" s="264">
        <v>101</v>
      </c>
      <c r="G39" s="51">
        <v>0</v>
      </c>
      <c r="H39" s="51">
        <v>0</v>
      </c>
      <c r="I39" s="51">
        <v>71</v>
      </c>
      <c r="J39" s="51">
        <v>25</v>
      </c>
      <c r="K39" s="265">
        <v>5</v>
      </c>
      <c r="L39" s="264">
        <v>526</v>
      </c>
      <c r="M39" s="51">
        <v>0</v>
      </c>
      <c r="N39" s="51">
        <v>0</v>
      </c>
      <c r="O39" s="51">
        <v>369</v>
      </c>
      <c r="P39" s="51">
        <v>131</v>
      </c>
      <c r="Q39" s="265">
        <v>26</v>
      </c>
    </row>
    <row r="40" spans="2:17" x14ac:dyDescent="0.25">
      <c r="E40" s="279" t="s">
        <v>178</v>
      </c>
      <c r="F40" s="264">
        <v>71</v>
      </c>
      <c r="G40" s="51">
        <v>0</v>
      </c>
      <c r="H40" s="51">
        <v>0</v>
      </c>
      <c r="I40" s="51">
        <v>50</v>
      </c>
      <c r="J40" s="51">
        <v>18</v>
      </c>
      <c r="K40" s="265">
        <v>3</v>
      </c>
      <c r="L40" s="264">
        <v>379</v>
      </c>
      <c r="M40" s="51">
        <v>0</v>
      </c>
      <c r="N40" s="51">
        <v>0</v>
      </c>
      <c r="O40" s="51">
        <v>266</v>
      </c>
      <c r="P40" s="51">
        <v>95</v>
      </c>
      <c r="Q40" s="265">
        <v>18</v>
      </c>
    </row>
    <row r="41" spans="2:17" ht="15.75" thickBot="1" x14ac:dyDescent="0.3">
      <c r="E41" s="280" t="s">
        <v>179</v>
      </c>
      <c r="F41" s="266">
        <v>104</v>
      </c>
      <c r="G41" s="267">
        <v>0</v>
      </c>
      <c r="H41" s="267">
        <v>0</v>
      </c>
      <c r="I41" s="267">
        <v>74</v>
      </c>
      <c r="J41" s="267">
        <v>25</v>
      </c>
      <c r="K41" s="268">
        <v>5</v>
      </c>
      <c r="L41" s="266">
        <v>556</v>
      </c>
      <c r="M41" s="267">
        <v>0</v>
      </c>
      <c r="N41" s="267">
        <v>0</v>
      </c>
      <c r="O41" s="267">
        <v>388</v>
      </c>
      <c r="P41" s="267">
        <v>139</v>
      </c>
      <c r="Q41" s="268">
        <v>29</v>
      </c>
    </row>
    <row r="42" spans="2:17" x14ac:dyDescent="0.25">
      <c r="F42" s="2"/>
    </row>
    <row r="43" spans="2:17" x14ac:dyDescent="0.25">
      <c r="F43" s="2"/>
    </row>
    <row r="44" spans="2:17" x14ac:dyDescent="0.25">
      <c r="F44" s="2"/>
    </row>
    <row r="45" spans="2:17" x14ac:dyDescent="0.25">
      <c r="F45" s="2"/>
    </row>
    <row r="46" spans="2:17" x14ac:dyDescent="0.25">
      <c r="F46" s="2"/>
    </row>
    <row r="47" spans="2:17" x14ac:dyDescent="0.25">
      <c r="F47" s="2"/>
    </row>
    <row r="48" spans="2:17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</sheetData>
  <mergeCells count="4">
    <mergeCell ref="F6:K6"/>
    <mergeCell ref="L6:Q6"/>
    <mergeCell ref="F36:K36"/>
    <mergeCell ref="L36:Q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1:R81"/>
  <sheetViews>
    <sheetView topLeftCell="A43" workbookViewId="0">
      <selection activeCell="B7" sqref="B7:Q7"/>
    </sheetView>
  </sheetViews>
  <sheetFormatPr defaultColWidth="8.85546875" defaultRowHeight="15" x14ac:dyDescent="0.25"/>
  <cols>
    <col min="1" max="1" width="3.28515625" style="64" customWidth="1"/>
    <col min="2" max="2" width="16.140625" style="64" customWidth="1"/>
    <col min="3" max="3" width="24.7109375" style="64" customWidth="1"/>
    <col min="4" max="5" width="14.42578125" style="64" customWidth="1"/>
    <col min="6" max="10" width="11.42578125" style="64" customWidth="1"/>
    <col min="11" max="11" width="12.7109375" style="64" customWidth="1"/>
    <col min="12" max="12" width="14.42578125" style="64" customWidth="1"/>
    <col min="13" max="17" width="11.42578125" style="64" customWidth="1"/>
    <col min="18" max="18" width="10.5703125" style="64" bestFit="1" customWidth="1"/>
    <col min="19" max="16384" width="8.85546875" style="64"/>
  </cols>
  <sheetData>
    <row r="1" spans="2:17" s="12" customFormat="1" x14ac:dyDescent="0.25"/>
    <row r="2" spans="2:17" s="12" customFormat="1" x14ac:dyDescent="0.25">
      <c r="B2" s="56" t="s">
        <v>254</v>
      </c>
    </row>
    <row r="3" spans="2:17" s="12" customFormat="1" x14ac:dyDescent="0.25">
      <c r="B3" s="12" t="s">
        <v>187</v>
      </c>
    </row>
    <row r="4" spans="2:17" s="12" customFormat="1" x14ac:dyDescent="0.25">
      <c r="B4" s="12" t="s">
        <v>193</v>
      </c>
    </row>
    <row r="6" spans="2:17" x14ac:dyDescent="0.25">
      <c r="B6" s="16"/>
      <c r="C6" s="16"/>
      <c r="D6" s="382" t="s">
        <v>255</v>
      </c>
      <c r="E6" s="382"/>
      <c r="F6" s="382"/>
      <c r="G6" s="382"/>
      <c r="H6" s="382"/>
      <c r="I6" s="382"/>
      <c r="J6" s="382"/>
      <c r="K6" s="294"/>
      <c r="L6" s="382" t="s">
        <v>190</v>
      </c>
      <c r="M6" s="382"/>
      <c r="N6" s="382"/>
      <c r="O6" s="382"/>
      <c r="P6" s="382"/>
      <c r="Q6" s="382"/>
    </row>
    <row r="7" spans="2:17" s="66" customFormat="1" ht="45.75" thickBot="1" x14ac:dyDescent="0.3">
      <c r="B7" s="316" t="s">
        <v>7</v>
      </c>
      <c r="C7" s="316" t="s">
        <v>166</v>
      </c>
      <c r="D7" s="316" t="s">
        <v>189</v>
      </c>
      <c r="E7" s="316" t="s">
        <v>188</v>
      </c>
      <c r="F7" s="315" t="s">
        <v>167</v>
      </c>
      <c r="G7" s="315" t="s">
        <v>168</v>
      </c>
      <c r="H7" s="315" t="s">
        <v>169</v>
      </c>
      <c r="I7" s="315" t="s">
        <v>170</v>
      </c>
      <c r="J7" s="315" t="s">
        <v>171</v>
      </c>
      <c r="K7" s="316" t="s">
        <v>189</v>
      </c>
      <c r="L7" s="316" t="s">
        <v>188</v>
      </c>
      <c r="M7" s="316" t="s">
        <v>167</v>
      </c>
      <c r="N7" s="316" t="s">
        <v>168</v>
      </c>
      <c r="O7" s="316" t="s">
        <v>169</v>
      </c>
      <c r="P7" s="316" t="s">
        <v>170</v>
      </c>
      <c r="Q7" s="316" t="s">
        <v>171</v>
      </c>
    </row>
    <row r="8" spans="2:17" ht="15.75" thickTop="1" x14ac:dyDescent="0.25">
      <c r="B8" s="295" t="s">
        <v>137</v>
      </c>
      <c r="C8" s="295" t="s">
        <v>30</v>
      </c>
      <c r="D8" s="296">
        <v>2.2409999999999979</v>
      </c>
      <c r="E8" s="296">
        <v>12.248108108108108</v>
      </c>
      <c r="F8" s="296">
        <v>1.1204999999999989</v>
      </c>
      <c r="G8" s="296">
        <v>1.1204999999999989</v>
      </c>
      <c r="H8" s="296">
        <v>8.5736756756756751</v>
      </c>
      <c r="I8" s="296">
        <v>3.0620270270270269</v>
      </c>
      <c r="J8" s="296">
        <v>0.61240540540540545</v>
      </c>
      <c r="K8" s="296">
        <v>72.458999999999932</v>
      </c>
      <c r="L8" s="296">
        <v>396.02216216216215</v>
      </c>
      <c r="M8" s="296">
        <v>36.229499999999966</v>
      </c>
      <c r="N8" s="296">
        <v>36.229499999999966</v>
      </c>
      <c r="O8" s="296">
        <v>277.21551351351349</v>
      </c>
      <c r="P8" s="296">
        <v>99.005540540540537</v>
      </c>
      <c r="Q8" s="296">
        <v>19.80110810810811</v>
      </c>
    </row>
    <row r="9" spans="2:17" x14ac:dyDescent="0.25">
      <c r="B9" s="16" t="s">
        <v>131</v>
      </c>
      <c r="C9" s="16" t="s">
        <v>30</v>
      </c>
      <c r="D9" s="17">
        <v>0.14309999999999987</v>
      </c>
      <c r="E9" s="17">
        <v>0.78210810810810805</v>
      </c>
      <c r="F9" s="17">
        <v>7.1549999999999933E-2</v>
      </c>
      <c r="G9" s="17">
        <v>7.1549999999999933E-2</v>
      </c>
      <c r="H9" s="17">
        <v>0.54747567567567557</v>
      </c>
      <c r="I9" s="17">
        <v>0.19552702702702701</v>
      </c>
      <c r="J9" s="17">
        <v>3.9105405405405406E-2</v>
      </c>
      <c r="K9" s="17">
        <v>4.6268999999999965</v>
      </c>
      <c r="L9" s="17">
        <v>25.288162162162163</v>
      </c>
      <c r="M9" s="17">
        <v>2.3134499999999982</v>
      </c>
      <c r="N9" s="17">
        <v>2.3134499999999982</v>
      </c>
      <c r="O9" s="17">
        <v>17.701713513513514</v>
      </c>
      <c r="P9" s="17">
        <v>6.3220405405405407</v>
      </c>
      <c r="Q9" s="17">
        <v>1.2644081081081082</v>
      </c>
    </row>
    <row r="10" spans="2:17" x14ac:dyDescent="0.25">
      <c r="B10" s="16" t="s">
        <v>56</v>
      </c>
      <c r="C10" s="16" t="s">
        <v>30</v>
      </c>
      <c r="D10" s="17">
        <v>11.747699999999991</v>
      </c>
      <c r="E10" s="17">
        <v>64.206648648648638</v>
      </c>
      <c r="F10" s="17">
        <v>5.8738499999999956</v>
      </c>
      <c r="G10" s="17">
        <v>5.8738499999999956</v>
      </c>
      <c r="H10" s="17">
        <v>44.944654054054041</v>
      </c>
      <c r="I10" s="17">
        <v>16.05166216216216</v>
      </c>
      <c r="J10" s="17">
        <v>3.2103324324324323</v>
      </c>
      <c r="K10" s="17">
        <v>379.84229999999968</v>
      </c>
      <c r="L10" s="17">
        <v>2076.0149729729728</v>
      </c>
      <c r="M10" s="17">
        <v>189.92114999999984</v>
      </c>
      <c r="N10" s="17">
        <v>189.92114999999984</v>
      </c>
      <c r="O10" s="17">
        <v>1453.2104810810808</v>
      </c>
      <c r="P10" s="17">
        <v>519.00374324324321</v>
      </c>
      <c r="Q10" s="17">
        <v>103.80074864864865</v>
      </c>
    </row>
    <row r="11" spans="2:17" x14ac:dyDescent="0.25">
      <c r="B11" s="16" t="s">
        <v>98</v>
      </c>
      <c r="C11" s="16" t="s">
        <v>30</v>
      </c>
      <c r="D11" s="17">
        <v>0.41040000000000021</v>
      </c>
      <c r="E11" s="17">
        <v>2.2430270270270265</v>
      </c>
      <c r="F11" s="17">
        <v>0.2052000000000001</v>
      </c>
      <c r="G11" s="17">
        <v>0.2052000000000001</v>
      </c>
      <c r="H11" s="17">
        <v>1.5701189189189184</v>
      </c>
      <c r="I11" s="17">
        <v>0.56075675675675662</v>
      </c>
      <c r="J11" s="17">
        <v>0.11215135135135133</v>
      </c>
      <c r="K11" s="17">
        <v>13.269600000000006</v>
      </c>
      <c r="L11" s="17">
        <v>72.524540540540528</v>
      </c>
      <c r="M11" s="17">
        <v>6.6348000000000029</v>
      </c>
      <c r="N11" s="17">
        <v>6.6348000000000029</v>
      </c>
      <c r="O11" s="17">
        <v>50.767178378378368</v>
      </c>
      <c r="P11" s="17">
        <v>18.131135135135132</v>
      </c>
      <c r="Q11" s="17">
        <v>3.6262270270270265</v>
      </c>
    </row>
    <row r="12" spans="2:17" x14ac:dyDescent="0.25">
      <c r="B12" s="16" t="s">
        <v>123</v>
      </c>
      <c r="C12" s="16" t="s">
        <v>25</v>
      </c>
      <c r="D12" s="17">
        <v>5.5079999999999973</v>
      </c>
      <c r="E12" s="17">
        <v>30.103783783783783</v>
      </c>
      <c r="F12" s="17">
        <v>2.7539999999999987</v>
      </c>
      <c r="G12" s="17">
        <v>2.7539999999999987</v>
      </c>
      <c r="H12" s="17">
        <v>21.072648648648645</v>
      </c>
      <c r="I12" s="17">
        <v>7.5259459459459457</v>
      </c>
      <c r="J12" s="17">
        <v>1.5051891891891893</v>
      </c>
      <c r="K12" s="17">
        <v>178.0919999999999</v>
      </c>
      <c r="L12" s="17">
        <v>973.35567567567568</v>
      </c>
      <c r="M12" s="17">
        <v>89.04599999999995</v>
      </c>
      <c r="N12" s="17">
        <v>89.04599999999995</v>
      </c>
      <c r="O12" s="17">
        <v>681.34897297297289</v>
      </c>
      <c r="P12" s="17">
        <v>243.33891891891892</v>
      </c>
      <c r="Q12" s="17">
        <v>48.66778378378379</v>
      </c>
    </row>
    <row r="13" spans="2:17" x14ac:dyDescent="0.25">
      <c r="B13" s="16" t="s">
        <v>68</v>
      </c>
      <c r="C13" s="16" t="s">
        <v>71</v>
      </c>
      <c r="D13" s="17">
        <v>12.317399999999997</v>
      </c>
      <c r="E13" s="17">
        <v>67.320324324324318</v>
      </c>
      <c r="F13" s="17">
        <v>6.1586999999999987</v>
      </c>
      <c r="G13" s="17">
        <v>6.1586999999999987</v>
      </c>
      <c r="H13" s="17">
        <v>47.124227027027018</v>
      </c>
      <c r="I13" s="17">
        <v>16.830081081081079</v>
      </c>
      <c r="J13" s="17">
        <v>3.3660162162162162</v>
      </c>
      <c r="K13" s="17">
        <v>398.26259999999991</v>
      </c>
      <c r="L13" s="17">
        <v>2176.6904864864864</v>
      </c>
      <c r="M13" s="17">
        <v>199.13129999999995</v>
      </c>
      <c r="N13" s="17">
        <v>199.13129999999995</v>
      </c>
      <c r="O13" s="17">
        <v>1523.6833405405405</v>
      </c>
      <c r="P13" s="17">
        <v>544.1726216216216</v>
      </c>
      <c r="Q13" s="17">
        <v>108.83452432432432</v>
      </c>
    </row>
    <row r="14" spans="2:17" x14ac:dyDescent="0.25">
      <c r="B14" s="16" t="s">
        <v>99</v>
      </c>
      <c r="C14" s="16" t="s">
        <v>30</v>
      </c>
      <c r="D14" s="17">
        <v>0.51569999999999994</v>
      </c>
      <c r="E14" s="17">
        <v>2.8185405405405404</v>
      </c>
      <c r="F14" s="17">
        <v>0.25784999999999997</v>
      </c>
      <c r="G14" s="17">
        <v>0.25784999999999997</v>
      </c>
      <c r="H14" s="17">
        <v>1.9729783783783781</v>
      </c>
      <c r="I14" s="17">
        <v>0.70463513513513509</v>
      </c>
      <c r="J14" s="17">
        <v>0.14092702702702703</v>
      </c>
      <c r="K14" s="17">
        <v>16.674299999999999</v>
      </c>
      <c r="L14" s="17">
        <v>91.13281081081081</v>
      </c>
      <c r="M14" s="17">
        <v>8.3371499999999994</v>
      </c>
      <c r="N14" s="17">
        <v>8.3371499999999994</v>
      </c>
      <c r="O14" s="17">
        <v>63.792967567567565</v>
      </c>
      <c r="P14" s="17">
        <v>22.783202702702702</v>
      </c>
      <c r="Q14" s="17">
        <v>4.556640540540541</v>
      </c>
    </row>
    <row r="15" spans="2:17" x14ac:dyDescent="0.25">
      <c r="B15" s="16" t="s">
        <v>127</v>
      </c>
      <c r="C15" s="16" t="s">
        <v>11</v>
      </c>
      <c r="D15" s="17">
        <v>0.86669999999999958</v>
      </c>
      <c r="E15" s="17">
        <v>4.736918918918918</v>
      </c>
      <c r="F15" s="17">
        <v>0.43334999999999979</v>
      </c>
      <c r="G15" s="17">
        <v>0.43334999999999979</v>
      </c>
      <c r="H15" s="17">
        <v>3.3158432432432425</v>
      </c>
      <c r="I15" s="17">
        <v>1.1842297297297295</v>
      </c>
      <c r="J15" s="17">
        <v>0.23684594594594591</v>
      </c>
      <c r="K15" s="17">
        <v>28.023299999999988</v>
      </c>
      <c r="L15" s="17">
        <v>153.16037837837837</v>
      </c>
      <c r="M15" s="17">
        <v>14.011649999999994</v>
      </c>
      <c r="N15" s="17">
        <v>14.011649999999994</v>
      </c>
      <c r="O15" s="17">
        <v>107.21226486486485</v>
      </c>
      <c r="P15" s="17">
        <v>38.290094594594592</v>
      </c>
      <c r="Q15" s="17">
        <v>7.6580189189189189</v>
      </c>
    </row>
    <row r="16" spans="2:17" x14ac:dyDescent="0.25">
      <c r="B16" s="16" t="s">
        <v>39</v>
      </c>
      <c r="C16" s="16" t="s">
        <v>11</v>
      </c>
      <c r="D16" s="17">
        <v>1.3850999999999987</v>
      </c>
      <c r="E16" s="17">
        <v>7.5702162162162168</v>
      </c>
      <c r="F16" s="17">
        <v>0.69254999999999933</v>
      </c>
      <c r="G16" s="17">
        <v>0.69254999999999933</v>
      </c>
      <c r="H16" s="17">
        <v>5.2991513513513517</v>
      </c>
      <c r="I16" s="17">
        <v>1.8925540540540542</v>
      </c>
      <c r="J16" s="17">
        <v>0.37851081081081084</v>
      </c>
      <c r="K16" s="17">
        <v>44.784899999999958</v>
      </c>
      <c r="L16" s="17">
        <v>244.77032432432435</v>
      </c>
      <c r="M16" s="17">
        <v>22.392449999999979</v>
      </c>
      <c r="N16" s="17">
        <v>22.392449999999979</v>
      </c>
      <c r="O16" s="17">
        <v>171.33922702702702</v>
      </c>
      <c r="P16" s="17">
        <v>61.192581081081087</v>
      </c>
      <c r="Q16" s="17">
        <v>12.238516216216219</v>
      </c>
    </row>
    <row r="17" spans="2:17" x14ac:dyDescent="0.25">
      <c r="B17" s="16" t="s">
        <v>121</v>
      </c>
      <c r="C17" s="16" t="s">
        <v>30</v>
      </c>
      <c r="D17" s="17">
        <v>2.4812999999999974</v>
      </c>
      <c r="E17" s="17">
        <v>13.56145945945946</v>
      </c>
      <c r="F17" s="17">
        <v>1.2406499999999987</v>
      </c>
      <c r="G17" s="17">
        <v>1.2406499999999987</v>
      </c>
      <c r="H17" s="17">
        <v>9.4930216216216206</v>
      </c>
      <c r="I17" s="17">
        <v>3.390364864864865</v>
      </c>
      <c r="J17" s="17">
        <v>0.67807297297297309</v>
      </c>
      <c r="K17" s="17">
        <v>80.228699999999918</v>
      </c>
      <c r="L17" s="17">
        <v>438.48718918918922</v>
      </c>
      <c r="M17" s="17">
        <v>40.114349999999959</v>
      </c>
      <c r="N17" s="17">
        <v>40.114349999999959</v>
      </c>
      <c r="O17" s="17">
        <v>306.94103243243245</v>
      </c>
      <c r="P17" s="17">
        <v>109.62179729729731</v>
      </c>
      <c r="Q17" s="17">
        <v>21.924359459459463</v>
      </c>
    </row>
    <row r="18" spans="2:17" x14ac:dyDescent="0.25">
      <c r="B18" s="16" t="s">
        <v>114</v>
      </c>
      <c r="C18" s="16" t="s">
        <v>71</v>
      </c>
      <c r="D18" s="17">
        <v>2.492099999999998</v>
      </c>
      <c r="E18" s="17">
        <v>13.620486486486486</v>
      </c>
      <c r="F18" s="17">
        <v>1.246049999999999</v>
      </c>
      <c r="G18" s="17">
        <v>1.246049999999999</v>
      </c>
      <c r="H18" s="17">
        <v>9.5343405405405406</v>
      </c>
      <c r="I18" s="17">
        <v>3.4051216216216216</v>
      </c>
      <c r="J18" s="17">
        <v>0.68102432432432436</v>
      </c>
      <c r="K18" s="17">
        <v>80.577899999999943</v>
      </c>
      <c r="L18" s="17">
        <v>440.39572972972974</v>
      </c>
      <c r="M18" s="17">
        <v>40.288949999999971</v>
      </c>
      <c r="N18" s="17">
        <v>40.288949999999971</v>
      </c>
      <c r="O18" s="17">
        <v>308.27701081081079</v>
      </c>
      <c r="P18" s="17">
        <v>110.09893243243243</v>
      </c>
      <c r="Q18" s="17">
        <v>22.019786486486488</v>
      </c>
    </row>
    <row r="19" spans="2:17" x14ac:dyDescent="0.25">
      <c r="B19" s="16" t="s">
        <v>107</v>
      </c>
      <c r="C19" s="16" t="s">
        <v>30</v>
      </c>
      <c r="D19" s="17">
        <v>1.1069999999999993</v>
      </c>
      <c r="E19" s="17">
        <v>6.0502702702702704</v>
      </c>
      <c r="F19" s="17">
        <v>0.55349999999999966</v>
      </c>
      <c r="G19" s="17">
        <v>0.55349999999999966</v>
      </c>
      <c r="H19" s="17">
        <v>4.2351891891891889</v>
      </c>
      <c r="I19" s="17">
        <v>1.5125675675675676</v>
      </c>
      <c r="J19" s="17">
        <v>0.30251351351351352</v>
      </c>
      <c r="K19" s="17">
        <v>35.792999999999978</v>
      </c>
      <c r="L19" s="17">
        <v>195.62540540540542</v>
      </c>
      <c r="M19" s="17">
        <v>17.896499999999989</v>
      </c>
      <c r="N19" s="17">
        <v>17.896499999999989</v>
      </c>
      <c r="O19" s="17">
        <v>136.93778378378377</v>
      </c>
      <c r="P19" s="17">
        <v>48.906351351351354</v>
      </c>
      <c r="Q19" s="17">
        <v>9.7812702702702712</v>
      </c>
    </row>
    <row r="20" spans="2:17" x14ac:dyDescent="0.25">
      <c r="B20" s="16" t="s">
        <v>84</v>
      </c>
      <c r="C20" s="16" t="s">
        <v>71</v>
      </c>
      <c r="D20" s="17">
        <v>0.38610000000000011</v>
      </c>
      <c r="E20" s="17">
        <v>2.1102162162162159</v>
      </c>
      <c r="F20" s="17">
        <v>0.19305000000000005</v>
      </c>
      <c r="G20" s="17">
        <v>0.19305000000000005</v>
      </c>
      <c r="H20" s="17">
        <v>1.477151351351351</v>
      </c>
      <c r="I20" s="17">
        <v>0.52755405405405398</v>
      </c>
      <c r="J20" s="17">
        <v>0.1055108108108108</v>
      </c>
      <c r="K20" s="17">
        <v>12.483900000000004</v>
      </c>
      <c r="L20" s="17">
        <v>68.230324324324314</v>
      </c>
      <c r="M20" s="17">
        <v>6.2419500000000019</v>
      </c>
      <c r="N20" s="17">
        <v>6.2419500000000019</v>
      </c>
      <c r="O20" s="17">
        <v>47.761227027027019</v>
      </c>
      <c r="P20" s="17">
        <v>17.057581081081079</v>
      </c>
      <c r="Q20" s="17">
        <v>3.4115162162162158</v>
      </c>
    </row>
    <row r="21" spans="2:17" x14ac:dyDescent="0.25">
      <c r="B21" s="16" t="s">
        <v>105</v>
      </c>
      <c r="C21" s="16" t="s">
        <v>30</v>
      </c>
      <c r="D21" s="17">
        <v>0.14309999999999987</v>
      </c>
      <c r="E21" s="17">
        <v>0.78210810810810805</v>
      </c>
      <c r="F21" s="17">
        <v>7.1549999999999933E-2</v>
      </c>
      <c r="G21" s="17">
        <v>7.1549999999999933E-2</v>
      </c>
      <c r="H21" s="17">
        <v>0.54747567567567557</v>
      </c>
      <c r="I21" s="17">
        <v>0.19552702702702701</v>
      </c>
      <c r="J21" s="17">
        <v>3.9105405405405406E-2</v>
      </c>
      <c r="K21" s="17">
        <v>4.6268999999999965</v>
      </c>
      <c r="L21" s="17">
        <v>25.288162162162163</v>
      </c>
      <c r="M21" s="17">
        <v>2.3134499999999982</v>
      </c>
      <c r="N21" s="17">
        <v>2.3134499999999982</v>
      </c>
      <c r="O21" s="17">
        <v>17.701713513513514</v>
      </c>
      <c r="P21" s="17">
        <v>6.3220405405405407</v>
      </c>
      <c r="Q21" s="17">
        <v>1.2644081081081082</v>
      </c>
    </row>
    <row r="22" spans="2:17" x14ac:dyDescent="0.25">
      <c r="B22" s="16" t="s">
        <v>101</v>
      </c>
      <c r="C22" s="16" t="s">
        <v>30</v>
      </c>
      <c r="D22" s="17">
        <v>9.3986999999999981</v>
      </c>
      <c r="E22" s="17">
        <v>51.368270270270266</v>
      </c>
      <c r="F22" s="17">
        <v>4.699349999999999</v>
      </c>
      <c r="G22" s="17">
        <v>4.699349999999999</v>
      </c>
      <c r="H22" s="17">
        <v>35.957789189189185</v>
      </c>
      <c r="I22" s="17">
        <v>12.842067567567566</v>
      </c>
      <c r="J22" s="17">
        <v>2.5684135135135135</v>
      </c>
      <c r="K22" s="17">
        <v>303.89129999999994</v>
      </c>
      <c r="L22" s="17">
        <v>1660.9074054054054</v>
      </c>
      <c r="M22" s="17">
        <v>151.94564999999997</v>
      </c>
      <c r="N22" s="17">
        <v>151.94564999999997</v>
      </c>
      <c r="O22" s="17">
        <v>1162.6351837837838</v>
      </c>
      <c r="P22" s="17">
        <v>415.22685135135134</v>
      </c>
      <c r="Q22" s="17">
        <v>83.045370270270269</v>
      </c>
    </row>
    <row r="23" spans="2:17" x14ac:dyDescent="0.25">
      <c r="B23" s="16" t="s">
        <v>42</v>
      </c>
      <c r="C23" s="16" t="s">
        <v>30</v>
      </c>
      <c r="D23" s="17">
        <v>4.738500000000001</v>
      </c>
      <c r="E23" s="17">
        <v>25.898108108108104</v>
      </c>
      <c r="F23" s="17">
        <v>2.3692500000000005</v>
      </c>
      <c r="G23" s="17">
        <v>2.3692500000000005</v>
      </c>
      <c r="H23" s="17">
        <v>18.128675675675673</v>
      </c>
      <c r="I23" s="17">
        <v>6.4745270270270261</v>
      </c>
      <c r="J23" s="17">
        <v>1.2949054054054052</v>
      </c>
      <c r="K23" s="17">
        <v>153.21150000000006</v>
      </c>
      <c r="L23" s="17">
        <v>837.37216216216211</v>
      </c>
      <c r="M23" s="17">
        <v>76.605750000000029</v>
      </c>
      <c r="N23" s="17">
        <v>76.605750000000029</v>
      </c>
      <c r="O23" s="17">
        <v>586.16051351351348</v>
      </c>
      <c r="P23" s="17">
        <v>209.34304054054053</v>
      </c>
      <c r="Q23" s="17">
        <v>41.868608108108106</v>
      </c>
    </row>
    <row r="24" spans="2:17" x14ac:dyDescent="0.25">
      <c r="B24" s="16" t="s">
        <v>50</v>
      </c>
      <c r="C24" s="16" t="s">
        <v>30</v>
      </c>
      <c r="D24" s="17">
        <v>1.3499999999999999</v>
      </c>
      <c r="E24" s="17">
        <v>7.3783783783783781</v>
      </c>
      <c r="F24" s="17">
        <v>0.67499999999999993</v>
      </c>
      <c r="G24" s="17">
        <v>0.67499999999999993</v>
      </c>
      <c r="H24" s="17">
        <v>5.1648648648648647</v>
      </c>
      <c r="I24" s="17">
        <v>1.8445945945945945</v>
      </c>
      <c r="J24" s="17">
        <v>0.36891891891891893</v>
      </c>
      <c r="K24" s="17">
        <v>43.65</v>
      </c>
      <c r="L24" s="17">
        <v>238.56756756756755</v>
      </c>
      <c r="M24" s="17">
        <v>21.824999999999999</v>
      </c>
      <c r="N24" s="17">
        <v>21.824999999999999</v>
      </c>
      <c r="O24" s="17">
        <v>166.99729729729728</v>
      </c>
      <c r="P24" s="17">
        <v>59.641891891891888</v>
      </c>
      <c r="Q24" s="17">
        <v>11.928378378378378</v>
      </c>
    </row>
    <row r="25" spans="2:17" x14ac:dyDescent="0.25">
      <c r="B25" s="16" t="s">
        <v>93</v>
      </c>
      <c r="C25" s="16" t="s">
        <v>30</v>
      </c>
      <c r="D25" s="17">
        <v>0.63989999999999947</v>
      </c>
      <c r="E25" s="17">
        <v>3.4973513513513512</v>
      </c>
      <c r="F25" s="17">
        <v>0.31994999999999973</v>
      </c>
      <c r="G25" s="17">
        <v>0.31994999999999973</v>
      </c>
      <c r="H25" s="17">
        <v>2.4481459459459458</v>
      </c>
      <c r="I25" s="17">
        <v>0.87433783783783781</v>
      </c>
      <c r="J25" s="17">
        <v>0.17486756756756758</v>
      </c>
      <c r="K25" s="17">
        <v>20.690099999999983</v>
      </c>
      <c r="L25" s="17">
        <v>113.08102702702702</v>
      </c>
      <c r="M25" s="17">
        <v>10.345049999999992</v>
      </c>
      <c r="N25" s="17">
        <v>10.345049999999992</v>
      </c>
      <c r="O25" s="17">
        <v>79.156718918918912</v>
      </c>
      <c r="P25" s="17">
        <v>28.270256756756755</v>
      </c>
      <c r="Q25" s="17">
        <v>5.6540513513513515</v>
      </c>
    </row>
    <row r="26" spans="2:17" x14ac:dyDescent="0.25">
      <c r="B26" s="16" t="s">
        <v>128</v>
      </c>
      <c r="C26" s="16" t="s">
        <v>30</v>
      </c>
      <c r="D26" s="17">
        <v>0.56700000000000017</v>
      </c>
      <c r="E26" s="17">
        <v>3.0989189189189186</v>
      </c>
      <c r="F26" s="17">
        <v>0.28350000000000009</v>
      </c>
      <c r="G26" s="17">
        <v>0.28350000000000009</v>
      </c>
      <c r="H26" s="17">
        <v>2.1692432432432427</v>
      </c>
      <c r="I26" s="17">
        <v>0.77472972972972964</v>
      </c>
      <c r="J26" s="17">
        <v>0.15494594594594593</v>
      </c>
      <c r="K26" s="17">
        <v>18.333000000000006</v>
      </c>
      <c r="L26" s="17">
        <v>100.19837837837838</v>
      </c>
      <c r="M26" s="17">
        <v>9.1665000000000028</v>
      </c>
      <c r="N26" s="17">
        <v>9.1665000000000028</v>
      </c>
      <c r="O26" s="17">
        <v>70.138864864864857</v>
      </c>
      <c r="P26" s="17">
        <v>25.049594594594595</v>
      </c>
      <c r="Q26" s="17">
        <v>5.0099189189189195</v>
      </c>
    </row>
    <row r="27" spans="2:17" x14ac:dyDescent="0.25">
      <c r="B27" s="16" t="s">
        <v>26</v>
      </c>
      <c r="C27" s="16" t="s">
        <v>30</v>
      </c>
      <c r="D27" s="17">
        <v>2.700000000000001E-2</v>
      </c>
      <c r="E27" s="17">
        <v>0.14756756756756756</v>
      </c>
      <c r="F27" s="17">
        <v>1.3500000000000005E-2</v>
      </c>
      <c r="G27" s="17">
        <v>1.3500000000000005E-2</v>
      </c>
      <c r="H27" s="17">
        <v>0.10329729729729728</v>
      </c>
      <c r="I27" s="17">
        <v>3.689189189189189E-2</v>
      </c>
      <c r="J27" s="17">
        <v>7.3783783783783786E-3</v>
      </c>
      <c r="K27" s="17">
        <v>0.87300000000000033</v>
      </c>
      <c r="L27" s="17">
        <v>4.7713513513513508</v>
      </c>
      <c r="M27" s="17">
        <v>0.43650000000000017</v>
      </c>
      <c r="N27" s="17">
        <v>0.43650000000000017</v>
      </c>
      <c r="O27" s="17">
        <v>3.3399459459459453</v>
      </c>
      <c r="P27" s="17">
        <v>1.1928378378378377</v>
      </c>
      <c r="Q27" s="17">
        <v>0.23856756756756756</v>
      </c>
    </row>
    <row r="28" spans="2:17" x14ac:dyDescent="0.25">
      <c r="B28" s="16" t="s">
        <v>87</v>
      </c>
      <c r="C28" s="16" t="s">
        <v>71</v>
      </c>
      <c r="D28" s="17">
        <v>0.11609999999999993</v>
      </c>
      <c r="E28" s="17">
        <v>0.63454054054054054</v>
      </c>
      <c r="F28" s="17">
        <v>5.8049999999999963E-2</v>
      </c>
      <c r="G28" s="17">
        <v>5.8049999999999963E-2</v>
      </c>
      <c r="H28" s="17">
        <v>0.44417837837837837</v>
      </c>
      <c r="I28" s="17">
        <v>0.15863513513513514</v>
      </c>
      <c r="J28" s="17">
        <v>3.1727027027027031E-2</v>
      </c>
      <c r="K28" s="17">
        <v>3.7538999999999976</v>
      </c>
      <c r="L28" s="17">
        <v>20.51681081081081</v>
      </c>
      <c r="M28" s="17">
        <v>1.8769499999999988</v>
      </c>
      <c r="N28" s="17">
        <v>1.8769499999999988</v>
      </c>
      <c r="O28" s="17">
        <v>14.361767567567567</v>
      </c>
      <c r="P28" s="17">
        <v>5.1292027027027025</v>
      </c>
      <c r="Q28" s="17">
        <v>1.0258405405405406</v>
      </c>
    </row>
    <row r="29" spans="2:17" x14ac:dyDescent="0.25">
      <c r="B29" s="16" t="s">
        <v>129</v>
      </c>
      <c r="C29" s="16" t="s">
        <v>30</v>
      </c>
      <c r="D29" s="17">
        <v>0.25109999999999971</v>
      </c>
      <c r="E29" s="17">
        <v>1.3723783783783783</v>
      </c>
      <c r="F29" s="17">
        <v>0.12554999999999986</v>
      </c>
      <c r="G29" s="17">
        <v>0.12554999999999986</v>
      </c>
      <c r="H29" s="17">
        <v>0.96066486486486469</v>
      </c>
      <c r="I29" s="17">
        <v>0.34309459459459457</v>
      </c>
      <c r="J29" s="17">
        <v>6.8618918918918914E-2</v>
      </c>
      <c r="K29" s="17">
        <v>8.1188999999999911</v>
      </c>
      <c r="L29" s="17">
        <v>44.373567567567569</v>
      </c>
      <c r="M29" s="17">
        <v>4.0594499999999956</v>
      </c>
      <c r="N29" s="17">
        <v>4.0594499999999956</v>
      </c>
      <c r="O29" s="17">
        <v>31.061497297297297</v>
      </c>
      <c r="P29" s="17">
        <v>11.093391891891892</v>
      </c>
      <c r="Q29" s="17">
        <v>2.2186783783783786</v>
      </c>
    </row>
    <row r="30" spans="2:17" x14ac:dyDescent="0.25">
      <c r="B30" s="16" t="s">
        <v>109</v>
      </c>
      <c r="C30" s="16" t="s">
        <v>30</v>
      </c>
      <c r="D30" s="17">
        <v>0.92339999999999911</v>
      </c>
      <c r="E30" s="17">
        <v>5.0468108108108103</v>
      </c>
      <c r="F30" s="17">
        <v>0.46169999999999956</v>
      </c>
      <c r="G30" s="17">
        <v>0.46169999999999956</v>
      </c>
      <c r="H30" s="17">
        <v>3.5327675675675669</v>
      </c>
      <c r="I30" s="17">
        <v>1.2617027027027026</v>
      </c>
      <c r="J30" s="17">
        <v>0.2523405405405405</v>
      </c>
      <c r="K30" s="17">
        <v>29.856599999999972</v>
      </c>
      <c r="L30" s="17">
        <v>163.18021621621622</v>
      </c>
      <c r="M30" s="17">
        <v>14.928299999999986</v>
      </c>
      <c r="N30" s="17">
        <v>14.928299999999986</v>
      </c>
      <c r="O30" s="17">
        <v>114.22615135135135</v>
      </c>
      <c r="P30" s="17">
        <v>40.795054054054056</v>
      </c>
      <c r="Q30" s="17">
        <v>8.1590108108108108</v>
      </c>
    </row>
    <row r="31" spans="2:17" x14ac:dyDescent="0.25">
      <c r="B31" s="16" t="s">
        <v>112</v>
      </c>
      <c r="C31" s="16" t="s">
        <v>71</v>
      </c>
      <c r="D31" s="17">
        <v>0.42930000000000007</v>
      </c>
      <c r="E31" s="17">
        <v>2.3463243243243244</v>
      </c>
      <c r="F31" s="17">
        <v>0.21465000000000004</v>
      </c>
      <c r="G31" s="17">
        <v>0.21465000000000004</v>
      </c>
      <c r="H31" s="17">
        <v>1.6424270270270269</v>
      </c>
      <c r="I31" s="17">
        <v>0.58658108108108109</v>
      </c>
      <c r="J31" s="17">
        <v>0.11731621621621623</v>
      </c>
      <c r="K31" s="17">
        <v>13.880700000000003</v>
      </c>
      <c r="L31" s="17">
        <v>75.864486486486484</v>
      </c>
      <c r="M31" s="17">
        <v>6.9403500000000014</v>
      </c>
      <c r="N31" s="17">
        <v>6.9403500000000014</v>
      </c>
      <c r="O31" s="17">
        <v>53.105140540540539</v>
      </c>
      <c r="P31" s="17">
        <v>18.966121621621621</v>
      </c>
      <c r="Q31" s="17">
        <v>3.7932243243243242</v>
      </c>
    </row>
    <row r="32" spans="2:17" x14ac:dyDescent="0.25">
      <c r="B32" s="16" t="s">
        <v>119</v>
      </c>
      <c r="C32" s="16" t="s">
        <v>71</v>
      </c>
      <c r="D32" s="17">
        <v>0.80459999999999976</v>
      </c>
      <c r="E32" s="17">
        <v>4.3975135135135135</v>
      </c>
      <c r="F32" s="17">
        <v>0.40229999999999988</v>
      </c>
      <c r="G32" s="17">
        <v>0.40229999999999988</v>
      </c>
      <c r="H32" s="17">
        <v>3.0782594594594594</v>
      </c>
      <c r="I32" s="17">
        <v>1.0993783783783784</v>
      </c>
      <c r="J32" s="17">
        <v>0.21987567567567567</v>
      </c>
      <c r="K32" s="17">
        <v>26.015399999999993</v>
      </c>
      <c r="L32" s="17">
        <v>142.18627027027028</v>
      </c>
      <c r="M32" s="17">
        <v>13.007699999999996</v>
      </c>
      <c r="N32" s="17">
        <v>13.007699999999996</v>
      </c>
      <c r="O32" s="17">
        <v>99.530389189189194</v>
      </c>
      <c r="P32" s="17">
        <v>35.546567567567571</v>
      </c>
      <c r="Q32" s="17">
        <v>7.1093135135135146</v>
      </c>
    </row>
    <row r="33" spans="2:17" x14ac:dyDescent="0.25">
      <c r="B33" s="16" t="s">
        <v>17</v>
      </c>
      <c r="C33" s="16" t="s">
        <v>11</v>
      </c>
      <c r="D33" s="17">
        <v>1.4255999999999993</v>
      </c>
      <c r="E33" s="17">
        <v>7.7915675675675669</v>
      </c>
      <c r="F33" s="17">
        <v>0.71279999999999966</v>
      </c>
      <c r="G33" s="17">
        <v>0.71279999999999966</v>
      </c>
      <c r="H33" s="17">
        <v>5.4540972972972961</v>
      </c>
      <c r="I33" s="17">
        <v>1.9478918918918917</v>
      </c>
      <c r="J33" s="17">
        <v>0.38957837837837839</v>
      </c>
      <c r="K33" s="17">
        <v>46.094399999999979</v>
      </c>
      <c r="L33" s="17">
        <v>251.92735135135135</v>
      </c>
      <c r="M33" s="17">
        <v>23.047199999999989</v>
      </c>
      <c r="N33" s="17">
        <v>23.047199999999989</v>
      </c>
      <c r="O33" s="17">
        <v>176.34914594594593</v>
      </c>
      <c r="P33" s="17">
        <v>62.981837837837837</v>
      </c>
      <c r="Q33" s="17">
        <v>12.596367567567569</v>
      </c>
    </row>
    <row r="34" spans="2:17" x14ac:dyDescent="0.25">
      <c r="B34" s="16" t="s">
        <v>35</v>
      </c>
      <c r="C34" s="16" t="s">
        <v>71</v>
      </c>
      <c r="D34" s="17">
        <v>1.1393999999999989</v>
      </c>
      <c r="E34" s="17">
        <v>6.2273513513513521</v>
      </c>
      <c r="F34" s="17">
        <v>0.56969999999999943</v>
      </c>
      <c r="G34" s="17">
        <v>0.56969999999999943</v>
      </c>
      <c r="H34" s="17">
        <v>4.3591459459459463</v>
      </c>
      <c r="I34" s="17">
        <v>1.556837837837838</v>
      </c>
      <c r="J34" s="17">
        <v>0.31136756756756762</v>
      </c>
      <c r="K34" s="17">
        <v>36.840599999999959</v>
      </c>
      <c r="L34" s="17">
        <v>201.35102702702704</v>
      </c>
      <c r="M34" s="17">
        <v>18.42029999999998</v>
      </c>
      <c r="N34" s="17">
        <v>18.42029999999998</v>
      </c>
      <c r="O34" s="17">
        <v>140.94571891891891</v>
      </c>
      <c r="P34" s="17">
        <v>50.337756756756761</v>
      </c>
      <c r="Q34" s="17">
        <v>10.067551351351353</v>
      </c>
    </row>
    <row r="35" spans="2:17" x14ac:dyDescent="0.25">
      <c r="B35" s="16" t="s">
        <v>126</v>
      </c>
      <c r="C35" s="16" t="s">
        <v>11</v>
      </c>
      <c r="D35" s="17">
        <v>9.65519999999999</v>
      </c>
      <c r="E35" s="17">
        <v>52.770162162162165</v>
      </c>
      <c r="F35" s="17">
        <v>4.827599999999995</v>
      </c>
      <c r="G35" s="17">
        <v>4.827599999999995</v>
      </c>
      <c r="H35" s="17">
        <v>36.939113513513512</v>
      </c>
      <c r="I35" s="17">
        <v>13.192540540540541</v>
      </c>
      <c r="J35" s="17">
        <v>2.6385081081081085</v>
      </c>
      <c r="K35" s="17">
        <v>312.18479999999971</v>
      </c>
      <c r="L35" s="17">
        <v>1706.2352432432433</v>
      </c>
      <c r="M35" s="17">
        <v>156.09239999999986</v>
      </c>
      <c r="N35" s="17">
        <v>156.09239999999986</v>
      </c>
      <c r="O35" s="17">
        <v>1194.3646702702702</v>
      </c>
      <c r="P35" s="17">
        <v>426.55881081081083</v>
      </c>
      <c r="Q35" s="17">
        <v>85.311762162162168</v>
      </c>
    </row>
    <row r="36" spans="2:17" x14ac:dyDescent="0.25">
      <c r="B36" s="16" t="s">
        <v>113</v>
      </c>
      <c r="C36" s="16" t="s">
        <v>30</v>
      </c>
      <c r="D36" s="17">
        <v>0.12420000000000002</v>
      </c>
      <c r="E36" s="17">
        <v>0.67881081081081074</v>
      </c>
      <c r="F36" s="17">
        <v>6.2100000000000009E-2</v>
      </c>
      <c r="G36" s="17">
        <v>6.2100000000000009E-2</v>
      </c>
      <c r="H36" s="17">
        <v>0.47516756756756751</v>
      </c>
      <c r="I36" s="17">
        <v>0.16970270270270268</v>
      </c>
      <c r="J36" s="17">
        <v>3.3940540540540541E-2</v>
      </c>
      <c r="K36" s="17">
        <v>4.0158000000000005</v>
      </c>
      <c r="L36" s="17">
        <v>21.948216216216217</v>
      </c>
      <c r="M36" s="17">
        <v>2.0079000000000002</v>
      </c>
      <c r="N36" s="17">
        <v>2.0079000000000002</v>
      </c>
      <c r="O36" s="17">
        <v>15.36375135135135</v>
      </c>
      <c r="P36" s="17">
        <v>5.4870540540540542</v>
      </c>
      <c r="Q36" s="17">
        <v>1.0974108108108109</v>
      </c>
    </row>
    <row r="37" spans="2:17" x14ac:dyDescent="0.25">
      <c r="B37" s="16" t="s">
        <v>130</v>
      </c>
      <c r="C37" s="16" t="s">
        <v>25</v>
      </c>
      <c r="D37" s="17">
        <v>0.92610000000000015</v>
      </c>
      <c r="E37" s="17">
        <v>5.0615675675675673</v>
      </c>
      <c r="F37" s="17">
        <v>0.46305000000000007</v>
      </c>
      <c r="G37" s="17">
        <v>0.46305000000000007</v>
      </c>
      <c r="H37" s="17">
        <v>3.5430972972972969</v>
      </c>
      <c r="I37" s="17">
        <v>1.2653918918918918</v>
      </c>
      <c r="J37" s="17">
        <v>0.25307837837837838</v>
      </c>
      <c r="K37" s="17">
        <v>29.943900000000003</v>
      </c>
      <c r="L37" s="17">
        <v>163.65735135135134</v>
      </c>
      <c r="M37" s="17">
        <v>14.971950000000001</v>
      </c>
      <c r="N37" s="17">
        <v>14.971950000000001</v>
      </c>
      <c r="O37" s="17">
        <v>114.56014594594593</v>
      </c>
      <c r="P37" s="17">
        <v>40.914337837837834</v>
      </c>
      <c r="Q37" s="17">
        <v>8.1828675675675679</v>
      </c>
    </row>
    <row r="38" spans="2:17" x14ac:dyDescent="0.25">
      <c r="B38" s="16" t="s">
        <v>140</v>
      </c>
      <c r="C38" s="16" t="s">
        <v>30</v>
      </c>
      <c r="D38" s="17">
        <v>1.5822000000000003</v>
      </c>
      <c r="E38" s="17">
        <v>8.6474594594594585</v>
      </c>
      <c r="F38" s="17">
        <v>0.79110000000000014</v>
      </c>
      <c r="G38" s="17">
        <v>0.79110000000000014</v>
      </c>
      <c r="H38" s="17">
        <v>6.0532216216216206</v>
      </c>
      <c r="I38" s="17">
        <v>2.1618648648648646</v>
      </c>
      <c r="J38" s="17">
        <v>0.43237297297297295</v>
      </c>
      <c r="K38" s="17">
        <v>51.157800000000009</v>
      </c>
      <c r="L38" s="17">
        <v>279.60118918918914</v>
      </c>
      <c r="M38" s="17">
        <v>25.578900000000004</v>
      </c>
      <c r="N38" s="17">
        <v>25.578900000000004</v>
      </c>
      <c r="O38" s="17">
        <v>195.72083243243239</v>
      </c>
      <c r="P38" s="17">
        <v>69.900297297297286</v>
      </c>
      <c r="Q38" s="17">
        <v>13.980059459459458</v>
      </c>
    </row>
    <row r="39" spans="2:17" x14ac:dyDescent="0.25">
      <c r="B39" s="16" t="s">
        <v>133</v>
      </c>
      <c r="C39" s="16" t="s">
        <v>30</v>
      </c>
      <c r="D39" s="17">
        <v>9.1799999999999965E-2</v>
      </c>
      <c r="E39" s="17">
        <v>0.50172972972972973</v>
      </c>
      <c r="F39" s="17">
        <v>4.5899999999999982E-2</v>
      </c>
      <c r="G39" s="17">
        <v>4.5899999999999982E-2</v>
      </c>
      <c r="H39" s="17">
        <v>0.35121081081081079</v>
      </c>
      <c r="I39" s="17">
        <v>0.12543243243243243</v>
      </c>
      <c r="J39" s="17">
        <v>2.5086486486486488E-2</v>
      </c>
      <c r="K39" s="17">
        <v>2.9681999999999986</v>
      </c>
      <c r="L39" s="17">
        <v>16.222594594594597</v>
      </c>
      <c r="M39" s="17">
        <v>1.4840999999999993</v>
      </c>
      <c r="N39" s="17">
        <v>1.4840999999999993</v>
      </c>
      <c r="O39" s="17">
        <v>11.355816216216217</v>
      </c>
      <c r="P39" s="17">
        <v>4.0556486486486492</v>
      </c>
      <c r="Q39" s="17">
        <v>0.81112972972972985</v>
      </c>
    </row>
    <row r="40" spans="2:17" x14ac:dyDescent="0.25">
      <c r="B40" s="16" t="s">
        <v>108</v>
      </c>
      <c r="C40" s="16" t="s">
        <v>30</v>
      </c>
      <c r="D40" s="17">
        <v>0.2537999999999998</v>
      </c>
      <c r="E40" s="17">
        <v>1.3871351351351351</v>
      </c>
      <c r="F40" s="17">
        <v>0.1268999999999999</v>
      </c>
      <c r="G40" s="17">
        <v>0.1268999999999999</v>
      </c>
      <c r="H40" s="17">
        <v>0.97099459459459447</v>
      </c>
      <c r="I40" s="17">
        <v>0.34678378378378377</v>
      </c>
      <c r="J40" s="17">
        <v>6.935675675675676E-2</v>
      </c>
      <c r="K40" s="17">
        <v>8.2061999999999937</v>
      </c>
      <c r="L40" s="17">
        <v>44.850702702702705</v>
      </c>
      <c r="M40" s="17">
        <v>4.1030999999999969</v>
      </c>
      <c r="N40" s="17">
        <v>4.1030999999999969</v>
      </c>
      <c r="O40" s="17">
        <v>31.39549189189189</v>
      </c>
      <c r="P40" s="17">
        <v>11.212675675675676</v>
      </c>
      <c r="Q40" s="17">
        <v>2.2425351351351352</v>
      </c>
    </row>
    <row r="41" spans="2:17" x14ac:dyDescent="0.25">
      <c r="B41" s="16" t="s">
        <v>89</v>
      </c>
      <c r="C41" s="16" t="s">
        <v>11</v>
      </c>
      <c r="D41" s="17">
        <v>4.5494999999999957</v>
      </c>
      <c r="E41" s="17">
        <v>24.865135135135137</v>
      </c>
      <c r="F41" s="17">
        <v>2.2747499999999978</v>
      </c>
      <c r="G41" s="17">
        <v>2.2747499999999978</v>
      </c>
      <c r="H41" s="17">
        <v>17.405594594594596</v>
      </c>
      <c r="I41" s="17">
        <v>6.2162837837837843</v>
      </c>
      <c r="J41" s="17">
        <v>1.243256756756757</v>
      </c>
      <c r="K41" s="17">
        <v>147.10049999999987</v>
      </c>
      <c r="L41" s="17">
        <v>803.9727027027028</v>
      </c>
      <c r="M41" s="17">
        <v>73.550249999999934</v>
      </c>
      <c r="N41" s="17">
        <v>73.550249999999934</v>
      </c>
      <c r="O41" s="17">
        <v>562.78089189189188</v>
      </c>
      <c r="P41" s="17">
        <v>200.9931756756757</v>
      </c>
      <c r="Q41" s="17">
        <v>40.198635135135142</v>
      </c>
    </row>
    <row r="42" spans="2:17" x14ac:dyDescent="0.25">
      <c r="B42" s="16" t="s">
        <v>53</v>
      </c>
      <c r="C42" s="16" t="s">
        <v>11</v>
      </c>
      <c r="D42" s="17">
        <v>2.9240999999999975</v>
      </c>
      <c r="E42" s="17">
        <v>15.981567567567566</v>
      </c>
      <c r="F42" s="17">
        <v>1.4620499999999987</v>
      </c>
      <c r="G42" s="17">
        <v>1.4620499999999987</v>
      </c>
      <c r="H42" s="17">
        <v>11.187097297297296</v>
      </c>
      <c r="I42" s="17">
        <v>3.9953918918918916</v>
      </c>
      <c r="J42" s="17">
        <v>0.79907837837837836</v>
      </c>
      <c r="K42" s="17">
        <v>94.545899999999918</v>
      </c>
      <c r="L42" s="17">
        <v>516.73735135135132</v>
      </c>
      <c r="M42" s="17">
        <v>47.272949999999959</v>
      </c>
      <c r="N42" s="17">
        <v>47.272949999999959</v>
      </c>
      <c r="O42" s="17">
        <v>361.71614594594593</v>
      </c>
      <c r="P42" s="17">
        <v>129.18433783783783</v>
      </c>
      <c r="Q42" s="17">
        <v>25.836867567567566</v>
      </c>
    </row>
    <row r="43" spans="2:17" x14ac:dyDescent="0.25">
      <c r="B43" s="16" t="s">
        <v>125</v>
      </c>
      <c r="C43" s="16" t="s">
        <v>30</v>
      </c>
      <c r="D43" s="17">
        <v>2.918699999999999</v>
      </c>
      <c r="E43" s="17">
        <v>15.952054054054052</v>
      </c>
      <c r="F43" s="17">
        <v>1.4593499999999995</v>
      </c>
      <c r="G43" s="17">
        <v>1.4593499999999995</v>
      </c>
      <c r="H43" s="17">
        <v>11.166437837837837</v>
      </c>
      <c r="I43" s="17">
        <v>3.9880135135135131</v>
      </c>
      <c r="J43" s="17">
        <v>0.79760270270270262</v>
      </c>
      <c r="K43" s="17">
        <v>94.371299999999962</v>
      </c>
      <c r="L43" s="17">
        <v>515.78308108108104</v>
      </c>
      <c r="M43" s="17">
        <v>47.185649999999981</v>
      </c>
      <c r="N43" s="17">
        <v>47.185649999999981</v>
      </c>
      <c r="O43" s="17">
        <v>361.04815675675673</v>
      </c>
      <c r="P43" s="17">
        <v>128.94577027027026</v>
      </c>
      <c r="Q43" s="17">
        <v>25.789154054054052</v>
      </c>
    </row>
    <row r="44" spans="2:17" x14ac:dyDescent="0.25">
      <c r="B44" s="16" t="s">
        <v>110</v>
      </c>
      <c r="C44" s="16" t="s">
        <v>30</v>
      </c>
      <c r="D44" s="17">
        <v>0.62099999999999966</v>
      </c>
      <c r="E44" s="17">
        <v>3.3940540540540538</v>
      </c>
      <c r="F44" s="17">
        <v>0.31049999999999983</v>
      </c>
      <c r="G44" s="17">
        <v>0.31049999999999983</v>
      </c>
      <c r="H44" s="17">
        <v>2.3758378378378375</v>
      </c>
      <c r="I44" s="17">
        <v>0.84851351351351345</v>
      </c>
      <c r="J44" s="17">
        <v>0.16970270270270271</v>
      </c>
      <c r="K44" s="17">
        <v>20.07899999999999</v>
      </c>
      <c r="L44" s="17">
        <v>109.74108108108108</v>
      </c>
      <c r="M44" s="17">
        <v>10.039499999999995</v>
      </c>
      <c r="N44" s="17">
        <v>10.039499999999995</v>
      </c>
      <c r="O44" s="17">
        <v>76.818756756756756</v>
      </c>
      <c r="P44" s="17">
        <v>27.435270270270269</v>
      </c>
      <c r="Q44" s="17">
        <v>5.4870540540540542</v>
      </c>
    </row>
    <row r="45" spans="2:17" x14ac:dyDescent="0.25">
      <c r="B45" s="16" t="s">
        <v>124</v>
      </c>
      <c r="C45" s="16" t="s">
        <v>30</v>
      </c>
      <c r="D45" s="17">
        <v>7.0199999999999999E-2</v>
      </c>
      <c r="E45" s="17">
        <v>0.38367567567567568</v>
      </c>
      <c r="F45" s="17">
        <v>3.5099999999999999E-2</v>
      </c>
      <c r="G45" s="17">
        <v>3.5099999999999999E-2</v>
      </c>
      <c r="H45" s="17">
        <v>0.26857297297297295</v>
      </c>
      <c r="I45" s="17">
        <v>9.5918918918918919E-2</v>
      </c>
      <c r="J45" s="17">
        <v>1.9183783783783784E-2</v>
      </c>
      <c r="K45" s="17">
        <v>2.2698</v>
      </c>
      <c r="L45" s="17">
        <v>12.405513513513514</v>
      </c>
      <c r="M45" s="17">
        <v>1.1349</v>
      </c>
      <c r="N45" s="17">
        <v>1.1349</v>
      </c>
      <c r="O45" s="17">
        <v>8.6838594594594589</v>
      </c>
      <c r="P45" s="17">
        <v>3.1013783783783784</v>
      </c>
      <c r="Q45" s="17">
        <v>0.62027567567567576</v>
      </c>
    </row>
    <row r="46" spans="2:17" x14ac:dyDescent="0.25">
      <c r="B46" s="16" t="s">
        <v>60</v>
      </c>
      <c r="C46" s="16" t="s">
        <v>30</v>
      </c>
      <c r="D46" s="17">
        <v>0.51029999999999975</v>
      </c>
      <c r="E46" s="17">
        <v>2.7890270270270272</v>
      </c>
      <c r="F46" s="17">
        <v>0.25514999999999988</v>
      </c>
      <c r="G46" s="17">
        <v>0.25514999999999988</v>
      </c>
      <c r="H46" s="17">
        <v>1.952318918918919</v>
      </c>
      <c r="I46" s="17">
        <v>0.6972567567567568</v>
      </c>
      <c r="J46" s="17">
        <v>0.13945135135135137</v>
      </c>
      <c r="K46" s="17">
        <v>16.49969999999999</v>
      </c>
      <c r="L46" s="17">
        <v>90.178540540540538</v>
      </c>
      <c r="M46" s="17">
        <v>8.249849999999995</v>
      </c>
      <c r="N46" s="17">
        <v>8.249849999999995</v>
      </c>
      <c r="O46" s="17">
        <v>63.124978378378373</v>
      </c>
      <c r="P46" s="17">
        <v>22.544635135135135</v>
      </c>
      <c r="Q46" s="17">
        <v>4.5089270270270267</v>
      </c>
    </row>
    <row r="47" spans="2:17" x14ac:dyDescent="0.25">
      <c r="B47" s="16" t="s">
        <v>96</v>
      </c>
      <c r="C47" s="16" t="s">
        <v>11</v>
      </c>
      <c r="D47" s="17">
        <v>3.3236999999999988</v>
      </c>
      <c r="E47" s="17">
        <v>18.165567567567564</v>
      </c>
      <c r="F47" s="17">
        <v>1.6618499999999994</v>
      </c>
      <c r="G47" s="17">
        <v>1.6618499999999994</v>
      </c>
      <c r="H47" s="17">
        <v>12.715897297297294</v>
      </c>
      <c r="I47" s="17">
        <v>4.541391891891891</v>
      </c>
      <c r="J47" s="17">
        <v>0.90827837837837821</v>
      </c>
      <c r="K47" s="17">
        <v>107.46629999999996</v>
      </c>
      <c r="L47" s="17">
        <v>587.35335135135131</v>
      </c>
      <c r="M47" s="17">
        <v>53.733149999999981</v>
      </c>
      <c r="N47" s="17">
        <v>53.733149999999981</v>
      </c>
      <c r="O47" s="17">
        <v>411.14734594594591</v>
      </c>
      <c r="P47" s="17">
        <v>146.83833783783783</v>
      </c>
      <c r="Q47" s="17">
        <v>29.367667567567565</v>
      </c>
    </row>
    <row r="48" spans="2:17" x14ac:dyDescent="0.25">
      <c r="B48" s="16" t="s">
        <v>117</v>
      </c>
      <c r="C48" s="16" t="s">
        <v>30</v>
      </c>
      <c r="D48" s="17">
        <v>5.2622999999999953</v>
      </c>
      <c r="E48" s="17">
        <v>28.760918918918922</v>
      </c>
      <c r="F48" s="17">
        <v>2.6311499999999977</v>
      </c>
      <c r="G48" s="17">
        <v>2.6311499999999977</v>
      </c>
      <c r="H48" s="17">
        <v>20.132643243243244</v>
      </c>
      <c r="I48" s="17">
        <v>7.1902297297297304</v>
      </c>
      <c r="J48" s="17">
        <v>1.4380459459459463</v>
      </c>
      <c r="K48" s="17">
        <v>170.14769999999987</v>
      </c>
      <c r="L48" s="17">
        <v>929.93637837837844</v>
      </c>
      <c r="M48" s="17">
        <v>85.073849999999936</v>
      </c>
      <c r="N48" s="17">
        <v>85.073849999999936</v>
      </c>
      <c r="O48" s="17">
        <v>650.95546486486489</v>
      </c>
      <c r="P48" s="17">
        <v>232.48409459459461</v>
      </c>
      <c r="Q48" s="17">
        <v>46.496818918918926</v>
      </c>
    </row>
    <row r="49" spans="2:17" x14ac:dyDescent="0.25">
      <c r="B49" s="16" t="s">
        <v>103</v>
      </c>
      <c r="C49" s="16" t="s">
        <v>25</v>
      </c>
      <c r="D49" s="17">
        <v>1.3445999999999998</v>
      </c>
      <c r="E49" s="17">
        <v>7.348864864864864</v>
      </c>
      <c r="F49" s="17">
        <v>0.6722999999999999</v>
      </c>
      <c r="G49" s="17">
        <v>0.6722999999999999</v>
      </c>
      <c r="H49" s="17">
        <v>5.1442054054054047</v>
      </c>
      <c r="I49" s="17">
        <v>1.837216216216216</v>
      </c>
      <c r="J49" s="17">
        <v>0.36744324324324323</v>
      </c>
      <c r="K49" s="17">
        <v>43.475399999999993</v>
      </c>
      <c r="L49" s="17">
        <v>237.61329729729729</v>
      </c>
      <c r="M49" s="17">
        <v>21.737699999999997</v>
      </c>
      <c r="N49" s="17">
        <v>21.737699999999997</v>
      </c>
      <c r="O49" s="17">
        <v>166.32930810810811</v>
      </c>
      <c r="P49" s="17">
        <v>59.403324324324323</v>
      </c>
      <c r="Q49" s="17">
        <v>11.880664864864865</v>
      </c>
    </row>
    <row r="50" spans="2:17" x14ac:dyDescent="0.25">
      <c r="B50" s="16" t="s">
        <v>31</v>
      </c>
      <c r="C50" s="16" t="s">
        <v>71</v>
      </c>
      <c r="D50" s="17">
        <v>21.429899999999996</v>
      </c>
      <c r="E50" s="17">
        <v>117.12437837837837</v>
      </c>
      <c r="F50" s="17">
        <v>10.714949999999998</v>
      </c>
      <c r="G50" s="17">
        <v>10.714949999999998</v>
      </c>
      <c r="H50" s="17">
        <v>81.987064864864848</v>
      </c>
      <c r="I50" s="17">
        <v>29.281094594594592</v>
      </c>
      <c r="J50" s="17">
        <v>5.8562189189189189</v>
      </c>
      <c r="K50" s="17">
        <v>692.90009999999995</v>
      </c>
      <c r="L50" s="17">
        <v>3787.0215675675672</v>
      </c>
      <c r="M50" s="17">
        <v>346.45004999999998</v>
      </c>
      <c r="N50" s="17">
        <v>346.45004999999998</v>
      </c>
      <c r="O50" s="17">
        <v>2650.9150972972971</v>
      </c>
      <c r="P50" s="17">
        <v>946.7553918918918</v>
      </c>
      <c r="Q50" s="17">
        <v>189.35107837837836</v>
      </c>
    </row>
    <row r="51" spans="2:17" x14ac:dyDescent="0.25">
      <c r="B51" s="16" t="s">
        <v>46</v>
      </c>
      <c r="C51" s="16" t="s">
        <v>71</v>
      </c>
      <c r="D51" s="17">
        <v>0.69659999999999989</v>
      </c>
      <c r="E51" s="17">
        <v>3.807243243243243</v>
      </c>
      <c r="F51" s="17">
        <v>0.34829999999999994</v>
      </c>
      <c r="G51" s="17">
        <v>0.34829999999999994</v>
      </c>
      <c r="H51" s="17">
        <v>2.6650702702702698</v>
      </c>
      <c r="I51" s="17">
        <v>0.95181081081081076</v>
      </c>
      <c r="J51" s="17">
        <v>0.19036216216216217</v>
      </c>
      <c r="K51" s="17">
        <v>22.523399999999999</v>
      </c>
      <c r="L51" s="17">
        <v>123.10086486486486</v>
      </c>
      <c r="M51" s="17">
        <v>11.261699999999999</v>
      </c>
      <c r="N51" s="17">
        <v>11.261699999999999</v>
      </c>
      <c r="O51" s="17">
        <v>86.170605405405396</v>
      </c>
      <c r="P51" s="17">
        <v>30.775216216216215</v>
      </c>
      <c r="Q51" s="17">
        <v>6.1550432432432434</v>
      </c>
    </row>
    <row r="52" spans="2:17" x14ac:dyDescent="0.25">
      <c r="B52" s="16" t="s">
        <v>115</v>
      </c>
      <c r="C52" s="16" t="s">
        <v>30</v>
      </c>
      <c r="D52" s="17">
        <v>1.3580999999999994</v>
      </c>
      <c r="E52" s="17">
        <v>7.4226486486486483</v>
      </c>
      <c r="F52" s="17">
        <v>0.67904999999999971</v>
      </c>
      <c r="G52" s="17">
        <v>0.67904999999999971</v>
      </c>
      <c r="H52" s="17">
        <v>5.1958540540540534</v>
      </c>
      <c r="I52" s="17">
        <v>1.8556621621621621</v>
      </c>
      <c r="J52" s="17">
        <v>0.37113243243243244</v>
      </c>
      <c r="K52" s="17">
        <v>43.911899999999982</v>
      </c>
      <c r="L52" s="17">
        <v>239.99897297297298</v>
      </c>
      <c r="M52" s="17">
        <v>21.955949999999991</v>
      </c>
      <c r="N52" s="17">
        <v>21.955949999999991</v>
      </c>
      <c r="O52" s="17">
        <v>167.99928108108108</v>
      </c>
      <c r="P52" s="17">
        <v>59.999743243243245</v>
      </c>
      <c r="Q52" s="17">
        <v>11.999948648648649</v>
      </c>
    </row>
    <row r="53" spans="2:17" x14ac:dyDescent="0.25">
      <c r="B53" s="16" t="s">
        <v>138</v>
      </c>
      <c r="C53" s="16" t="s">
        <v>30</v>
      </c>
      <c r="D53" s="17">
        <v>2.408399999999999</v>
      </c>
      <c r="E53" s="17">
        <v>13.163027027027026</v>
      </c>
      <c r="F53" s="17">
        <v>1.2041999999999995</v>
      </c>
      <c r="G53" s="17">
        <v>1.2041999999999995</v>
      </c>
      <c r="H53" s="17">
        <v>9.214118918918917</v>
      </c>
      <c r="I53" s="17">
        <v>3.2907567567567564</v>
      </c>
      <c r="J53" s="17">
        <v>0.65815135135135128</v>
      </c>
      <c r="K53" s="17">
        <v>77.871599999999972</v>
      </c>
      <c r="L53" s="17">
        <v>425.60454054054054</v>
      </c>
      <c r="M53" s="17">
        <v>38.935799999999986</v>
      </c>
      <c r="N53" s="17">
        <v>38.935799999999986</v>
      </c>
      <c r="O53" s="17">
        <v>297.92317837837834</v>
      </c>
      <c r="P53" s="17">
        <v>106.40113513513514</v>
      </c>
      <c r="Q53" s="17">
        <v>21.280227027027028</v>
      </c>
    </row>
    <row r="54" spans="2:17" x14ac:dyDescent="0.25">
      <c r="B54" s="16" t="s">
        <v>66</v>
      </c>
      <c r="C54" s="16" t="s">
        <v>71</v>
      </c>
      <c r="D54" s="17">
        <v>1.1475</v>
      </c>
      <c r="E54" s="17">
        <v>6.2716216216216205</v>
      </c>
      <c r="F54" s="17">
        <v>0.57374999999999998</v>
      </c>
      <c r="G54" s="17">
        <v>0.57374999999999998</v>
      </c>
      <c r="H54" s="17">
        <v>4.3901351351351341</v>
      </c>
      <c r="I54" s="17">
        <v>1.5679054054054051</v>
      </c>
      <c r="J54" s="17">
        <v>0.31358108108108107</v>
      </c>
      <c r="K54" s="17">
        <v>37.102499999999999</v>
      </c>
      <c r="L54" s="17">
        <v>202.78243243243242</v>
      </c>
      <c r="M54" s="17">
        <v>18.55125</v>
      </c>
      <c r="N54" s="17">
        <v>18.55125</v>
      </c>
      <c r="O54" s="17">
        <v>141.94770270270268</v>
      </c>
      <c r="P54" s="17">
        <v>50.695608108108104</v>
      </c>
      <c r="Q54" s="17">
        <v>10.139121621621621</v>
      </c>
    </row>
    <row r="55" spans="2:17" x14ac:dyDescent="0.25">
      <c r="B55" s="16" t="s">
        <v>120</v>
      </c>
      <c r="C55" s="16" t="s">
        <v>25</v>
      </c>
      <c r="D55" s="17">
        <v>15.165899999999992</v>
      </c>
      <c r="E55" s="17">
        <v>82.888702702702702</v>
      </c>
      <c r="F55" s="17">
        <v>7.5829499999999959</v>
      </c>
      <c r="G55" s="17">
        <v>7.5829499999999959</v>
      </c>
      <c r="H55" s="17">
        <v>58.02209189189189</v>
      </c>
      <c r="I55" s="17">
        <v>20.722175675675675</v>
      </c>
      <c r="J55" s="17">
        <v>4.1444351351351356</v>
      </c>
      <c r="K55" s="17">
        <v>490.36409999999978</v>
      </c>
      <c r="L55" s="17">
        <v>2680.0680540540543</v>
      </c>
      <c r="M55" s="17">
        <v>245.18204999999989</v>
      </c>
      <c r="N55" s="17">
        <v>245.18204999999989</v>
      </c>
      <c r="O55" s="17">
        <v>1876.0476378378378</v>
      </c>
      <c r="P55" s="17">
        <v>670.01701351351358</v>
      </c>
      <c r="Q55" s="17">
        <v>134.00340270270272</v>
      </c>
    </row>
    <row r="56" spans="2:17" x14ac:dyDescent="0.25">
      <c r="B56" s="16" t="s">
        <v>63</v>
      </c>
      <c r="C56" s="16" t="s">
        <v>25</v>
      </c>
      <c r="D56" s="17">
        <v>8.8182000000000009</v>
      </c>
      <c r="E56" s="17">
        <v>48.195567567567565</v>
      </c>
      <c r="F56" s="17">
        <v>4.4091000000000005</v>
      </c>
      <c r="G56" s="17">
        <v>4.4091000000000005</v>
      </c>
      <c r="H56" s="17">
        <v>33.73689729729729</v>
      </c>
      <c r="I56" s="17">
        <v>12.048891891891891</v>
      </c>
      <c r="J56" s="17">
        <v>2.4097783783783786</v>
      </c>
      <c r="K56" s="17">
        <v>285.12180000000006</v>
      </c>
      <c r="L56" s="17">
        <v>1558.3233513513512</v>
      </c>
      <c r="M56" s="17">
        <v>142.56090000000003</v>
      </c>
      <c r="N56" s="17">
        <v>142.56090000000003</v>
      </c>
      <c r="O56" s="17">
        <v>1090.8263459459458</v>
      </c>
      <c r="P56" s="17">
        <v>389.58083783783781</v>
      </c>
      <c r="Q56" s="17">
        <v>77.91616756756757</v>
      </c>
    </row>
    <row r="57" spans="2:17" x14ac:dyDescent="0.25">
      <c r="B57" s="16" t="s">
        <v>12</v>
      </c>
      <c r="C57" s="16" t="s">
        <v>71</v>
      </c>
      <c r="D57" s="17">
        <v>10.608299999999989</v>
      </c>
      <c r="E57" s="17">
        <v>57.9792972972973</v>
      </c>
      <c r="F57" s="17">
        <v>5.3041499999999946</v>
      </c>
      <c r="G57" s="17">
        <v>5.3041499999999946</v>
      </c>
      <c r="H57" s="17">
        <v>40.585508108108108</v>
      </c>
      <c r="I57" s="17">
        <v>14.494824324324325</v>
      </c>
      <c r="J57" s="17">
        <v>2.8989648648648654</v>
      </c>
      <c r="K57" s="17">
        <v>343.00169999999969</v>
      </c>
      <c r="L57" s="17">
        <v>1874.6639459459461</v>
      </c>
      <c r="M57" s="17">
        <v>171.50084999999984</v>
      </c>
      <c r="N57" s="17">
        <v>171.50084999999984</v>
      </c>
      <c r="O57" s="17">
        <v>1312.2647621621622</v>
      </c>
      <c r="P57" s="17">
        <v>468.66598648648653</v>
      </c>
      <c r="Q57" s="17">
        <v>93.733197297297309</v>
      </c>
    </row>
    <row r="58" spans="2:17" x14ac:dyDescent="0.25">
      <c r="B58" s="16" t="s">
        <v>78</v>
      </c>
      <c r="C58" s="16" t="s">
        <v>11</v>
      </c>
      <c r="D58" s="17">
        <v>4.59</v>
      </c>
      <c r="E58" s="17">
        <v>25.086486486486482</v>
      </c>
      <c r="F58" s="17">
        <v>2.2949999999999999</v>
      </c>
      <c r="G58" s="17">
        <v>2.2949999999999999</v>
      </c>
      <c r="H58" s="17">
        <v>17.560540540540536</v>
      </c>
      <c r="I58" s="17">
        <v>6.2716216216216205</v>
      </c>
      <c r="J58" s="17">
        <v>1.2543243243243243</v>
      </c>
      <c r="K58" s="17">
        <v>148.41</v>
      </c>
      <c r="L58" s="17">
        <v>811.12972972972966</v>
      </c>
      <c r="M58" s="17">
        <v>74.204999999999998</v>
      </c>
      <c r="N58" s="17">
        <v>74.204999999999998</v>
      </c>
      <c r="O58" s="17">
        <v>567.79081081081074</v>
      </c>
      <c r="P58" s="17">
        <v>202.78243243243242</v>
      </c>
      <c r="Q58" s="17">
        <v>40.556486486486484</v>
      </c>
    </row>
    <row r="59" spans="2:17" x14ac:dyDescent="0.25">
      <c r="B59" s="16" t="s">
        <v>91</v>
      </c>
      <c r="C59" s="16" t="s">
        <v>11</v>
      </c>
      <c r="D59" s="17">
        <v>9.7253999999999952</v>
      </c>
      <c r="E59" s="17">
        <v>53.153837837837834</v>
      </c>
      <c r="F59" s="17">
        <v>4.8626999999999976</v>
      </c>
      <c r="G59" s="17">
        <v>4.8626999999999976</v>
      </c>
      <c r="H59" s="17">
        <v>37.20768648648648</v>
      </c>
      <c r="I59" s="17">
        <v>13.288459459459459</v>
      </c>
      <c r="J59" s="17">
        <v>2.6576918918918917</v>
      </c>
      <c r="K59" s="17">
        <v>314.45459999999986</v>
      </c>
      <c r="L59" s="17">
        <v>1718.6407567567569</v>
      </c>
      <c r="M59" s="17">
        <v>157.22729999999993</v>
      </c>
      <c r="N59" s="17">
        <v>157.22729999999993</v>
      </c>
      <c r="O59" s="17">
        <v>1203.0485297297298</v>
      </c>
      <c r="P59" s="17">
        <v>429.66018918918923</v>
      </c>
      <c r="Q59" s="17">
        <v>85.932037837837854</v>
      </c>
    </row>
    <row r="60" spans="2:17" x14ac:dyDescent="0.25">
      <c r="B60" s="16" t="s">
        <v>111</v>
      </c>
      <c r="C60" s="16" t="s">
        <v>25</v>
      </c>
      <c r="D60" s="17">
        <v>9.1097999999999946</v>
      </c>
      <c r="E60" s="17">
        <v>49.789297297297296</v>
      </c>
      <c r="F60" s="17">
        <v>4.5548999999999973</v>
      </c>
      <c r="G60" s="17">
        <v>4.5548999999999973</v>
      </c>
      <c r="H60" s="17">
        <v>34.852508108108104</v>
      </c>
      <c r="I60" s="17">
        <v>12.447324324324324</v>
      </c>
      <c r="J60" s="17">
        <v>2.489464864864865</v>
      </c>
      <c r="K60" s="17">
        <v>294.55019999999985</v>
      </c>
      <c r="L60" s="17">
        <v>1609.853945945946</v>
      </c>
      <c r="M60" s="17">
        <v>147.27509999999992</v>
      </c>
      <c r="N60" s="17">
        <v>147.27509999999992</v>
      </c>
      <c r="O60" s="17">
        <v>1126.8977621621621</v>
      </c>
      <c r="P60" s="17">
        <v>402.46348648648649</v>
      </c>
      <c r="Q60" s="17">
        <v>80.492697297297298</v>
      </c>
    </row>
    <row r="61" spans="2:17" x14ac:dyDescent="0.25">
      <c r="B61" s="16" t="s">
        <v>132</v>
      </c>
      <c r="C61" s="16" t="s">
        <v>30</v>
      </c>
      <c r="D61" s="17">
        <v>1.1879999999999988</v>
      </c>
      <c r="E61" s="17">
        <v>6.4929729729729733</v>
      </c>
      <c r="F61" s="17">
        <v>0.59399999999999942</v>
      </c>
      <c r="G61" s="17">
        <v>0.59399999999999942</v>
      </c>
      <c r="H61" s="17">
        <v>4.5450810810810811</v>
      </c>
      <c r="I61" s="17">
        <v>1.6232432432432433</v>
      </c>
      <c r="J61" s="17">
        <v>0.32464864864864867</v>
      </c>
      <c r="K61" s="17">
        <v>38.411999999999964</v>
      </c>
      <c r="L61" s="17">
        <v>209.93945945945947</v>
      </c>
      <c r="M61" s="17">
        <v>19.205999999999982</v>
      </c>
      <c r="N61" s="17">
        <v>19.205999999999982</v>
      </c>
      <c r="O61" s="17">
        <v>146.95762162162163</v>
      </c>
      <c r="P61" s="17">
        <v>52.484864864864868</v>
      </c>
      <c r="Q61" s="17">
        <v>10.496972972972975</v>
      </c>
    </row>
    <row r="62" spans="2:17" x14ac:dyDescent="0.25">
      <c r="B62" s="16" t="s">
        <v>122</v>
      </c>
      <c r="C62" s="16" t="s">
        <v>30</v>
      </c>
      <c r="D62" s="17">
        <v>2.8269000000000006</v>
      </c>
      <c r="E62" s="17">
        <v>15.450324324324322</v>
      </c>
      <c r="F62" s="17">
        <v>1.4134500000000003</v>
      </c>
      <c r="G62" s="17">
        <v>1.4134500000000003</v>
      </c>
      <c r="H62" s="17">
        <v>10.815227027027024</v>
      </c>
      <c r="I62" s="17">
        <v>3.8625810810810806</v>
      </c>
      <c r="J62" s="17">
        <v>0.77251621621621613</v>
      </c>
      <c r="K62" s="17">
        <v>91.403100000000023</v>
      </c>
      <c r="L62" s="17">
        <v>499.56048648648647</v>
      </c>
      <c r="M62" s="17">
        <v>45.701550000000012</v>
      </c>
      <c r="N62" s="17">
        <v>45.701550000000012</v>
      </c>
      <c r="O62" s="17">
        <v>349.6923405405405</v>
      </c>
      <c r="P62" s="17">
        <v>124.89012162162162</v>
      </c>
      <c r="Q62" s="17">
        <v>24.978024324324323</v>
      </c>
    </row>
    <row r="63" spans="2:17" x14ac:dyDescent="0.25">
      <c r="B63" s="16" t="s">
        <v>134</v>
      </c>
      <c r="C63" s="16" t="s">
        <v>11</v>
      </c>
      <c r="D63" s="17">
        <v>1.7603999999999984</v>
      </c>
      <c r="E63" s="17">
        <v>9.6214054054054063</v>
      </c>
      <c r="F63" s="17">
        <v>0.88019999999999921</v>
      </c>
      <c r="G63" s="17">
        <v>0.88019999999999921</v>
      </c>
      <c r="H63" s="17">
        <v>6.7349837837837843</v>
      </c>
      <c r="I63" s="17">
        <v>2.4053513513513516</v>
      </c>
      <c r="J63" s="17">
        <v>0.48107027027027033</v>
      </c>
      <c r="K63" s="17">
        <v>56.919599999999953</v>
      </c>
      <c r="L63" s="17">
        <v>311.09210810810811</v>
      </c>
      <c r="M63" s="17">
        <v>28.459799999999976</v>
      </c>
      <c r="N63" s="17">
        <v>28.459799999999976</v>
      </c>
      <c r="O63" s="17">
        <v>217.76447567567567</v>
      </c>
      <c r="P63" s="17">
        <v>77.773027027027027</v>
      </c>
      <c r="Q63" s="17">
        <v>15.554605405405406</v>
      </c>
    </row>
    <row r="64" spans="2:17" x14ac:dyDescent="0.25">
      <c r="B64" s="16" t="s">
        <v>97</v>
      </c>
      <c r="C64" s="16" t="s">
        <v>25</v>
      </c>
      <c r="D64" s="17">
        <v>3.9635999999999965</v>
      </c>
      <c r="E64" s="17">
        <v>21.662918918918919</v>
      </c>
      <c r="F64" s="17">
        <v>1.9817999999999982</v>
      </c>
      <c r="G64" s="17">
        <v>1.9817999999999982</v>
      </c>
      <c r="H64" s="17">
        <v>15.164043243243242</v>
      </c>
      <c r="I64" s="17">
        <v>5.4157297297297298</v>
      </c>
      <c r="J64" s="17">
        <v>1.083145945945946</v>
      </c>
      <c r="K64" s="17">
        <v>128.15639999999991</v>
      </c>
      <c r="L64" s="17">
        <v>700.43437837837848</v>
      </c>
      <c r="M64" s="17">
        <v>64.078199999999953</v>
      </c>
      <c r="N64" s="17">
        <v>64.078199999999953</v>
      </c>
      <c r="O64" s="17">
        <v>490.30406486486493</v>
      </c>
      <c r="P64" s="17">
        <v>175.10859459459462</v>
      </c>
      <c r="Q64" s="17">
        <v>35.021718918918928</v>
      </c>
    </row>
    <row r="65" spans="2:18" x14ac:dyDescent="0.25">
      <c r="B65" s="16" t="s">
        <v>80</v>
      </c>
      <c r="C65" s="16" t="s">
        <v>30</v>
      </c>
      <c r="D65" s="17">
        <v>1.5822000000000003</v>
      </c>
      <c r="E65" s="17">
        <v>8.6474594594594585</v>
      </c>
      <c r="F65" s="17">
        <v>0.79110000000000014</v>
      </c>
      <c r="G65" s="17">
        <v>0.79110000000000014</v>
      </c>
      <c r="H65" s="17">
        <v>6.0532216216216206</v>
      </c>
      <c r="I65" s="17">
        <v>2.1618648648648646</v>
      </c>
      <c r="J65" s="17">
        <v>0.43237297297297295</v>
      </c>
      <c r="K65" s="17">
        <v>51.157800000000009</v>
      </c>
      <c r="L65" s="17">
        <v>279.60118918918914</v>
      </c>
      <c r="M65" s="17">
        <v>25.578900000000004</v>
      </c>
      <c r="N65" s="17">
        <v>25.578900000000004</v>
      </c>
      <c r="O65" s="17">
        <v>195.72083243243239</v>
      </c>
      <c r="P65" s="17">
        <v>69.900297297297286</v>
      </c>
      <c r="Q65" s="17">
        <v>13.980059459459458</v>
      </c>
    </row>
    <row r="66" spans="2:18" x14ac:dyDescent="0.25">
      <c r="B66" s="16" t="s">
        <v>139</v>
      </c>
      <c r="C66" s="16" t="s">
        <v>25</v>
      </c>
      <c r="D66" s="17">
        <v>3.7557000000000014</v>
      </c>
      <c r="E66" s="17">
        <v>20.526648648648646</v>
      </c>
      <c r="F66" s="17">
        <v>1.8778500000000007</v>
      </c>
      <c r="G66" s="17">
        <v>1.8778500000000007</v>
      </c>
      <c r="H66" s="17">
        <v>14.368654054054051</v>
      </c>
      <c r="I66" s="17">
        <v>5.1316621621621614</v>
      </c>
      <c r="J66" s="17">
        <v>1.0263324324324323</v>
      </c>
      <c r="K66" s="17">
        <v>121.43430000000005</v>
      </c>
      <c r="L66" s="17">
        <v>663.69497297297289</v>
      </c>
      <c r="M66" s="17">
        <v>60.717150000000025</v>
      </c>
      <c r="N66" s="17">
        <v>60.717150000000025</v>
      </c>
      <c r="O66" s="17">
        <v>464.58648108108099</v>
      </c>
      <c r="P66" s="17">
        <v>165.92374324324322</v>
      </c>
      <c r="Q66" s="17">
        <v>33.184748648648643</v>
      </c>
    </row>
    <row r="67" spans="2:18" x14ac:dyDescent="0.25">
      <c r="B67" s="16" t="s">
        <v>82</v>
      </c>
      <c r="C67" s="16" t="s">
        <v>11</v>
      </c>
      <c r="D67" s="17">
        <v>0.29430000000000006</v>
      </c>
      <c r="E67" s="17">
        <v>1.6084864864864863</v>
      </c>
      <c r="F67" s="17">
        <v>0.14715000000000003</v>
      </c>
      <c r="G67" s="17">
        <v>0.14715000000000003</v>
      </c>
      <c r="H67" s="17">
        <v>1.1259405405405403</v>
      </c>
      <c r="I67" s="17">
        <v>0.40212162162162157</v>
      </c>
      <c r="J67" s="17">
        <v>8.0424324324324323E-2</v>
      </c>
      <c r="K67" s="17">
        <v>9.5157000000000025</v>
      </c>
      <c r="L67" s="17">
        <v>52.007729729729725</v>
      </c>
      <c r="M67" s="17">
        <v>4.7578500000000012</v>
      </c>
      <c r="N67" s="17">
        <v>4.7578500000000012</v>
      </c>
      <c r="O67" s="17">
        <v>36.405410810810807</v>
      </c>
      <c r="P67" s="17">
        <v>13.001932432432431</v>
      </c>
      <c r="Q67" s="17">
        <v>2.6003864864864865</v>
      </c>
    </row>
    <row r="68" spans="2:18" x14ac:dyDescent="0.25">
      <c r="B68" s="16" t="s">
        <v>135</v>
      </c>
      <c r="C68" s="16" t="s">
        <v>30</v>
      </c>
      <c r="D68" s="17">
        <v>0.78569999999999995</v>
      </c>
      <c r="E68" s="17">
        <v>4.2942162162162161</v>
      </c>
      <c r="F68" s="17">
        <v>0.39284999999999998</v>
      </c>
      <c r="G68" s="17">
        <v>0.39284999999999998</v>
      </c>
      <c r="H68" s="17">
        <v>3.0059513513513512</v>
      </c>
      <c r="I68" s="17">
        <v>1.073554054054054</v>
      </c>
      <c r="J68" s="17">
        <v>0.21471081081081081</v>
      </c>
      <c r="K68" s="17">
        <v>25.404299999999999</v>
      </c>
      <c r="L68" s="17">
        <v>138.84632432432431</v>
      </c>
      <c r="M68" s="17">
        <v>12.70215</v>
      </c>
      <c r="N68" s="17">
        <v>12.70215</v>
      </c>
      <c r="O68" s="17">
        <v>97.192427027027009</v>
      </c>
      <c r="P68" s="17">
        <v>34.711581081081079</v>
      </c>
      <c r="Q68" s="17">
        <v>6.9423162162162164</v>
      </c>
    </row>
    <row r="69" spans="2:18" x14ac:dyDescent="0.25">
      <c r="B69" s="16" t="s">
        <v>136</v>
      </c>
      <c r="C69" s="16" t="s">
        <v>30</v>
      </c>
      <c r="D69" s="17">
        <v>0.24840000000000004</v>
      </c>
      <c r="E69" s="17">
        <v>1.3576216216216215</v>
      </c>
      <c r="F69" s="17">
        <v>0.12420000000000002</v>
      </c>
      <c r="G69" s="17">
        <v>0.12420000000000002</v>
      </c>
      <c r="H69" s="17">
        <v>0.95033513513513501</v>
      </c>
      <c r="I69" s="17">
        <v>0.33940540540540537</v>
      </c>
      <c r="J69" s="17">
        <v>6.7881081081081082E-2</v>
      </c>
      <c r="K69" s="17">
        <v>8.031600000000001</v>
      </c>
      <c r="L69" s="17">
        <v>43.896432432432434</v>
      </c>
      <c r="M69" s="17">
        <v>4.0158000000000005</v>
      </c>
      <c r="N69" s="17">
        <v>4.0158000000000005</v>
      </c>
      <c r="O69" s="17">
        <v>30.727502702702701</v>
      </c>
      <c r="P69" s="17">
        <v>10.974108108108108</v>
      </c>
      <c r="Q69" s="17">
        <v>2.1948216216216219</v>
      </c>
    </row>
    <row r="70" spans="2:18" x14ac:dyDescent="0.25">
      <c r="B70" s="16" t="s">
        <v>116</v>
      </c>
      <c r="C70" s="16" t="s">
        <v>30</v>
      </c>
      <c r="D70" s="17">
        <v>0.16469999999999985</v>
      </c>
      <c r="E70" s="17">
        <v>0.90016216216216227</v>
      </c>
      <c r="F70" s="17">
        <v>8.2349999999999923E-2</v>
      </c>
      <c r="G70" s="17">
        <v>8.2349999999999923E-2</v>
      </c>
      <c r="H70" s="17">
        <v>0.63011351351351352</v>
      </c>
      <c r="I70" s="17">
        <v>0.22504054054054057</v>
      </c>
      <c r="J70" s="17">
        <v>4.5008108108108118E-2</v>
      </c>
      <c r="K70" s="17">
        <v>5.325299999999995</v>
      </c>
      <c r="L70" s="17">
        <v>29.105243243243248</v>
      </c>
      <c r="M70" s="17">
        <v>2.6626499999999975</v>
      </c>
      <c r="N70" s="17">
        <v>2.6626499999999975</v>
      </c>
      <c r="O70" s="17">
        <v>20.373670270270271</v>
      </c>
      <c r="P70" s="17">
        <v>7.2763108108108119</v>
      </c>
      <c r="Q70" s="17">
        <v>1.4552621621621624</v>
      </c>
    </row>
    <row r="71" spans="2:18" x14ac:dyDescent="0.25">
      <c r="B71" s="16" t="s">
        <v>75</v>
      </c>
      <c r="C71" s="16" t="s">
        <v>30</v>
      </c>
      <c r="D71" s="17">
        <v>6.8228999999999944</v>
      </c>
      <c r="E71" s="17">
        <v>37.290324324324324</v>
      </c>
      <c r="F71" s="17">
        <v>3.4114499999999972</v>
      </c>
      <c r="G71" s="17">
        <v>3.4114499999999972</v>
      </c>
      <c r="H71" s="17">
        <v>26.103227027027025</v>
      </c>
      <c r="I71" s="17">
        <v>9.322581081081081</v>
      </c>
      <c r="J71" s="17">
        <v>1.8645162162162163</v>
      </c>
      <c r="K71" s="17">
        <v>220.60709999999983</v>
      </c>
      <c r="L71" s="17">
        <v>1205.7204864864866</v>
      </c>
      <c r="M71" s="17">
        <v>110.30354999999992</v>
      </c>
      <c r="N71" s="17">
        <v>110.30354999999992</v>
      </c>
      <c r="O71" s="17">
        <v>844.00434054054062</v>
      </c>
      <c r="P71" s="17">
        <v>301.43012162162165</v>
      </c>
      <c r="Q71" s="17">
        <v>60.28602432432433</v>
      </c>
    </row>
    <row r="72" spans="2:18" x14ac:dyDescent="0.25">
      <c r="B72" s="16" t="s">
        <v>21</v>
      </c>
      <c r="C72" s="16" t="s">
        <v>30</v>
      </c>
      <c r="D72" s="17">
        <v>0.24840000000000004</v>
      </c>
      <c r="E72" s="17">
        <v>1.3576216216216215</v>
      </c>
      <c r="F72" s="17">
        <v>0.12420000000000002</v>
      </c>
      <c r="G72" s="17">
        <v>0.12420000000000002</v>
      </c>
      <c r="H72" s="17">
        <v>0.95033513513513501</v>
      </c>
      <c r="I72" s="17">
        <v>0.33940540540540537</v>
      </c>
      <c r="J72" s="17">
        <v>6.7881081081081082E-2</v>
      </c>
      <c r="K72" s="17">
        <v>8.031600000000001</v>
      </c>
      <c r="L72" s="17">
        <v>43.896432432432434</v>
      </c>
      <c r="M72" s="17">
        <v>4.0158000000000005</v>
      </c>
      <c r="N72" s="17">
        <v>4.0158000000000005</v>
      </c>
      <c r="O72" s="17">
        <v>30.727502702702701</v>
      </c>
      <c r="P72" s="17">
        <v>10.974108108108108</v>
      </c>
      <c r="Q72" s="17">
        <v>2.1948216216216219</v>
      </c>
    </row>
    <row r="73" spans="2:18" x14ac:dyDescent="0.25">
      <c r="B73" s="16" t="s">
        <v>72</v>
      </c>
      <c r="C73" s="16" t="s">
        <v>30</v>
      </c>
      <c r="D73" s="17">
        <v>1.1744999999999992</v>
      </c>
      <c r="E73" s="17">
        <v>6.419189189189189</v>
      </c>
      <c r="F73" s="17">
        <v>0.58724999999999961</v>
      </c>
      <c r="G73" s="17">
        <v>0.58724999999999961</v>
      </c>
      <c r="H73" s="17">
        <v>4.4934324324324324</v>
      </c>
      <c r="I73" s="17">
        <v>1.6047972972972973</v>
      </c>
      <c r="J73" s="17">
        <v>0.32095945945945947</v>
      </c>
      <c r="K73" s="17">
        <v>37.975499999999975</v>
      </c>
      <c r="L73" s="17">
        <v>207.55378378378379</v>
      </c>
      <c r="M73" s="17">
        <v>18.987749999999988</v>
      </c>
      <c r="N73" s="17">
        <v>18.987749999999988</v>
      </c>
      <c r="O73" s="17">
        <v>145.28764864864863</v>
      </c>
      <c r="P73" s="17">
        <v>51.888445945945946</v>
      </c>
      <c r="Q73" s="17">
        <v>10.377689189189191</v>
      </c>
    </row>
    <row r="74" spans="2:18" x14ac:dyDescent="0.25">
      <c r="B74" s="16" t="s">
        <v>118</v>
      </c>
      <c r="C74" s="16" t="s">
        <v>30</v>
      </c>
      <c r="D74" s="17">
        <v>0.53729999999999989</v>
      </c>
      <c r="E74" s="17">
        <v>2.9365945945945944</v>
      </c>
      <c r="F74" s="17">
        <v>0.26864999999999994</v>
      </c>
      <c r="G74" s="17">
        <v>0.26864999999999994</v>
      </c>
      <c r="H74" s="17">
        <v>2.0556162162162162</v>
      </c>
      <c r="I74" s="17">
        <v>0.73414864864864859</v>
      </c>
      <c r="J74" s="17">
        <v>0.14682972972972971</v>
      </c>
      <c r="K74" s="17">
        <v>17.372699999999998</v>
      </c>
      <c r="L74" s="17">
        <v>94.949891891891895</v>
      </c>
      <c r="M74" s="17">
        <v>8.6863499999999991</v>
      </c>
      <c r="N74" s="17">
        <v>8.6863499999999991</v>
      </c>
      <c r="O74" s="17">
        <v>66.464924324324329</v>
      </c>
      <c r="P74" s="17">
        <v>23.737472972972974</v>
      </c>
      <c r="Q74" s="17">
        <v>4.7474945945945946</v>
      </c>
    </row>
    <row r="75" spans="2:18" ht="15.75" thickBot="1" x14ac:dyDescent="0.3">
      <c r="B75" s="13"/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2:18" ht="15.75" thickBot="1" x14ac:dyDescent="0.3">
      <c r="B76" s="13"/>
      <c r="C76" s="13"/>
      <c r="D76" s="383" t="s">
        <v>255</v>
      </c>
      <c r="E76" s="384"/>
      <c r="F76" s="384"/>
      <c r="G76" s="384"/>
      <c r="H76" s="384"/>
      <c r="I76" s="384"/>
      <c r="J76" s="385"/>
      <c r="K76" s="386" t="s">
        <v>190</v>
      </c>
      <c r="L76" s="387"/>
      <c r="M76" s="387"/>
      <c r="N76" s="387"/>
      <c r="O76" s="387"/>
      <c r="P76" s="387"/>
      <c r="Q76" s="388"/>
    </row>
    <row r="77" spans="2:18" ht="45.75" thickBot="1" x14ac:dyDescent="0.3">
      <c r="B77" s="13"/>
      <c r="C77" s="13"/>
      <c r="D77" s="297" t="s">
        <v>189</v>
      </c>
      <c r="E77" s="298" t="s">
        <v>188</v>
      </c>
      <c r="F77" s="271" t="s">
        <v>167</v>
      </c>
      <c r="G77" s="271" t="s">
        <v>168</v>
      </c>
      <c r="H77" s="271" t="s">
        <v>169</v>
      </c>
      <c r="I77" s="271" t="s">
        <v>170</v>
      </c>
      <c r="J77" s="272" t="s">
        <v>171</v>
      </c>
      <c r="K77" s="297" t="s">
        <v>189</v>
      </c>
      <c r="L77" s="298" t="s">
        <v>188</v>
      </c>
      <c r="M77" s="298" t="s">
        <v>167</v>
      </c>
      <c r="N77" s="298" t="s">
        <v>168</v>
      </c>
      <c r="O77" s="298" t="s">
        <v>169</v>
      </c>
      <c r="P77" s="298" t="s">
        <v>170</v>
      </c>
      <c r="Q77" s="299" t="s">
        <v>171</v>
      </c>
    </row>
    <row r="78" spans="2:18" x14ac:dyDescent="0.25">
      <c r="B78" s="13"/>
      <c r="C78" s="300" t="s">
        <v>176</v>
      </c>
      <c r="D78" s="303">
        <v>67.464899999999972</v>
      </c>
      <c r="E78" s="304">
        <v>368.72708108108105</v>
      </c>
      <c r="F78" s="304">
        <v>33.732449999999986</v>
      </c>
      <c r="G78" s="304">
        <v>33.732449999999986</v>
      </c>
      <c r="H78" s="304">
        <v>258.10895675675675</v>
      </c>
      <c r="I78" s="304">
        <v>92.181770270270249</v>
      </c>
      <c r="J78" s="305">
        <v>18.43635405405405</v>
      </c>
      <c r="K78" s="303">
        <v>2181.3650999999995</v>
      </c>
      <c r="L78" s="304">
        <v>11922.175621621618</v>
      </c>
      <c r="M78" s="304">
        <v>1090.6825499999998</v>
      </c>
      <c r="N78" s="304">
        <v>1090.6825499999998</v>
      </c>
      <c r="O78" s="304">
        <v>8345.5229351351318</v>
      </c>
      <c r="P78" s="304">
        <v>2980.5439054054054</v>
      </c>
      <c r="Q78" s="305">
        <v>596.10878108108102</v>
      </c>
      <c r="R78" s="67"/>
    </row>
    <row r="79" spans="2:18" x14ac:dyDescent="0.25">
      <c r="B79" s="13"/>
      <c r="C79" s="301" t="s">
        <v>177</v>
      </c>
      <c r="D79" s="306">
        <v>48.591899999999988</v>
      </c>
      <c r="E79" s="17">
        <v>265.5773513513513</v>
      </c>
      <c r="F79" s="17">
        <v>24.295949999999994</v>
      </c>
      <c r="G79" s="17">
        <v>24.295949999999994</v>
      </c>
      <c r="H79" s="17">
        <v>185.90414594594591</v>
      </c>
      <c r="I79" s="17">
        <v>66.394337837837838</v>
      </c>
      <c r="J79" s="307">
        <v>13.278867567567568</v>
      </c>
      <c r="K79" s="306">
        <v>1571.1380999999997</v>
      </c>
      <c r="L79" s="17">
        <v>8587.0010270270268</v>
      </c>
      <c r="M79" s="17">
        <v>785.56904999999983</v>
      </c>
      <c r="N79" s="17">
        <v>785.56904999999983</v>
      </c>
      <c r="O79" s="17">
        <v>6010.9007189189178</v>
      </c>
      <c r="P79" s="17">
        <v>2146.7502567567567</v>
      </c>
      <c r="Q79" s="307">
        <v>429.35005135135134</v>
      </c>
      <c r="R79" s="67"/>
    </row>
    <row r="80" spans="2:18" x14ac:dyDescent="0.25">
      <c r="B80" s="13"/>
      <c r="C80" s="301" t="s">
        <v>178</v>
      </c>
      <c r="D80" s="306">
        <v>40.499999999999972</v>
      </c>
      <c r="E80" s="17">
        <v>221.35135135135133</v>
      </c>
      <c r="F80" s="17">
        <v>20.249999999999986</v>
      </c>
      <c r="G80" s="17">
        <v>20.249999999999986</v>
      </c>
      <c r="H80" s="17">
        <v>154.94594594594591</v>
      </c>
      <c r="I80" s="17">
        <v>55.337837837837839</v>
      </c>
      <c r="J80" s="307">
        <v>11.067567567567568</v>
      </c>
      <c r="K80" s="306">
        <v>1309.4999999999991</v>
      </c>
      <c r="L80" s="17">
        <v>7157.0270270270266</v>
      </c>
      <c r="M80" s="17">
        <v>654.74999999999955</v>
      </c>
      <c r="N80" s="17">
        <v>654.74999999999955</v>
      </c>
      <c r="O80" s="17">
        <v>5009.9189189189183</v>
      </c>
      <c r="P80" s="17">
        <v>1789.2567567567567</v>
      </c>
      <c r="Q80" s="307">
        <v>357.85135135135141</v>
      </c>
      <c r="R80" s="67"/>
    </row>
    <row r="81" spans="2:18" ht="15.75" thickBot="1" x14ac:dyDescent="0.3">
      <c r="B81" s="13"/>
      <c r="C81" s="302" t="s">
        <v>179</v>
      </c>
      <c r="D81" s="308">
        <v>51.567299999999975</v>
      </c>
      <c r="E81" s="309">
        <v>281.83929729729721</v>
      </c>
      <c r="F81" s="309">
        <v>25.783649999999987</v>
      </c>
      <c r="G81" s="309">
        <v>25.783649999999987</v>
      </c>
      <c r="H81" s="309">
        <v>197.28750810810806</v>
      </c>
      <c r="I81" s="309">
        <v>70.459824324324316</v>
      </c>
      <c r="J81" s="310">
        <v>14.091964864864863</v>
      </c>
      <c r="K81" s="308">
        <v>1667.3426999999997</v>
      </c>
      <c r="L81" s="309">
        <v>9112.8039459459469</v>
      </c>
      <c r="M81" s="309">
        <v>833.67134999999985</v>
      </c>
      <c r="N81" s="309">
        <v>833.67134999999985</v>
      </c>
      <c r="O81" s="309">
        <v>6378.9627621621621</v>
      </c>
      <c r="P81" s="309">
        <v>2278.2009864864863</v>
      </c>
      <c r="Q81" s="310">
        <v>455.64019729729728</v>
      </c>
      <c r="R81" s="67"/>
    </row>
  </sheetData>
  <mergeCells count="4">
    <mergeCell ref="D6:J6"/>
    <mergeCell ref="L6:Q6"/>
    <mergeCell ref="D76:J76"/>
    <mergeCell ref="K76:Q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1:O78"/>
  <sheetViews>
    <sheetView topLeftCell="A38" workbookViewId="0">
      <selection activeCell="J6" sqref="J6:O6"/>
    </sheetView>
  </sheetViews>
  <sheetFormatPr defaultColWidth="8.85546875" defaultRowHeight="15" x14ac:dyDescent="0.25"/>
  <cols>
    <col min="1" max="1" width="2.42578125" style="64" customWidth="1"/>
    <col min="2" max="2" width="20.85546875" style="64" customWidth="1"/>
    <col min="3" max="3" width="24.7109375" style="64" customWidth="1"/>
    <col min="4" max="4" width="14.5703125" style="64" customWidth="1"/>
    <col min="5" max="15" width="11.42578125" style="64" customWidth="1"/>
    <col min="16" max="16384" width="8.85546875" style="64"/>
  </cols>
  <sheetData>
    <row r="1" spans="2:15" s="12" customFormat="1" x14ac:dyDescent="0.25">
      <c r="E1" s="13"/>
    </row>
    <row r="2" spans="2:15" s="12" customFormat="1" x14ac:dyDescent="0.25">
      <c r="B2" s="56" t="s">
        <v>259</v>
      </c>
      <c r="E2" s="13"/>
    </row>
    <row r="3" spans="2:15" s="12" customFormat="1" x14ac:dyDescent="0.25">
      <c r="B3" s="12" t="s">
        <v>183</v>
      </c>
    </row>
    <row r="4" spans="2:15" s="12" customFormat="1" x14ac:dyDescent="0.25">
      <c r="B4" s="12" t="s">
        <v>184</v>
      </c>
    </row>
    <row r="6" spans="2:15" x14ac:dyDescent="0.25">
      <c r="B6" s="312"/>
      <c r="C6" s="312"/>
      <c r="D6" s="382" t="s">
        <v>260</v>
      </c>
      <c r="E6" s="382"/>
      <c r="F6" s="382"/>
      <c r="G6" s="382"/>
      <c r="H6" s="382"/>
      <c r="I6" s="382"/>
      <c r="J6" s="382" t="s">
        <v>182</v>
      </c>
      <c r="K6" s="382"/>
      <c r="L6" s="382"/>
      <c r="M6" s="382"/>
      <c r="N6" s="382"/>
      <c r="O6" s="382"/>
    </row>
    <row r="7" spans="2:15" s="65" customFormat="1" ht="27" thickBot="1" x14ac:dyDescent="0.3">
      <c r="B7" s="313" t="s">
        <v>141</v>
      </c>
      <c r="C7" s="314" t="s">
        <v>166</v>
      </c>
      <c r="D7" s="314" t="s">
        <v>173</v>
      </c>
      <c r="E7" s="315" t="s">
        <v>167</v>
      </c>
      <c r="F7" s="315" t="s">
        <v>168</v>
      </c>
      <c r="G7" s="315" t="s">
        <v>169</v>
      </c>
      <c r="H7" s="315" t="s">
        <v>170</v>
      </c>
      <c r="I7" s="315" t="s">
        <v>171</v>
      </c>
      <c r="J7" s="315" t="s">
        <v>173</v>
      </c>
      <c r="K7" s="315" t="s">
        <v>167</v>
      </c>
      <c r="L7" s="315" t="s">
        <v>168</v>
      </c>
      <c r="M7" s="315" t="s">
        <v>169</v>
      </c>
      <c r="N7" s="315" t="s">
        <v>170</v>
      </c>
      <c r="O7" s="315" t="s">
        <v>171</v>
      </c>
    </row>
    <row r="8" spans="2:15" ht="15.75" thickTop="1" x14ac:dyDescent="0.25">
      <c r="B8" s="295" t="s">
        <v>137</v>
      </c>
      <c r="C8" s="295" t="s">
        <v>30</v>
      </c>
      <c r="D8" s="296">
        <v>6.9603582089552241</v>
      </c>
      <c r="E8" s="296">
        <v>3.480179104477612</v>
      </c>
      <c r="F8" s="296">
        <v>3.480179104477612</v>
      </c>
      <c r="G8" s="296">
        <v>0</v>
      </c>
      <c r="H8" s="296">
        <v>0</v>
      </c>
      <c r="I8" s="296">
        <v>0</v>
      </c>
      <c r="J8" s="296">
        <v>27.841432835820893</v>
      </c>
      <c r="K8" s="296">
        <v>13.920716417910446</v>
      </c>
      <c r="L8" s="296">
        <v>13.920716417910446</v>
      </c>
      <c r="M8" s="295">
        <v>0</v>
      </c>
      <c r="N8" s="295">
        <v>0</v>
      </c>
      <c r="O8" s="295">
        <v>0</v>
      </c>
    </row>
    <row r="9" spans="2:15" x14ac:dyDescent="0.25">
      <c r="B9" s="16" t="s">
        <v>131</v>
      </c>
      <c r="C9" s="16" t="s">
        <v>30</v>
      </c>
      <c r="D9" s="17">
        <v>1.404358208955224</v>
      </c>
      <c r="E9" s="17">
        <v>0.702179104477612</v>
      </c>
      <c r="F9" s="17">
        <v>0.702179104477612</v>
      </c>
      <c r="G9" s="17">
        <v>0</v>
      </c>
      <c r="H9" s="17">
        <v>0</v>
      </c>
      <c r="I9" s="17">
        <v>0</v>
      </c>
      <c r="J9" s="17">
        <v>5.6174328358208951</v>
      </c>
      <c r="K9" s="17">
        <v>2.8087164179104476</v>
      </c>
      <c r="L9" s="17">
        <v>2.8087164179104476</v>
      </c>
      <c r="M9" s="16">
        <v>0</v>
      </c>
      <c r="N9" s="16">
        <v>0</v>
      </c>
      <c r="O9" s="16">
        <v>0</v>
      </c>
    </row>
    <row r="10" spans="2:15" x14ac:dyDescent="0.25">
      <c r="B10" s="16" t="s">
        <v>56</v>
      </c>
      <c r="C10" s="16" t="s">
        <v>30</v>
      </c>
      <c r="D10" s="17">
        <v>8.880358208955224</v>
      </c>
      <c r="E10" s="17">
        <v>4.440179104477612</v>
      </c>
      <c r="F10" s="17">
        <v>4.440179104477612</v>
      </c>
      <c r="G10" s="17">
        <v>0</v>
      </c>
      <c r="H10" s="17">
        <v>0</v>
      </c>
      <c r="I10" s="17">
        <v>0</v>
      </c>
      <c r="J10" s="17">
        <v>35.521432835820896</v>
      </c>
      <c r="K10" s="17">
        <v>17.760716417910448</v>
      </c>
      <c r="L10" s="17">
        <v>17.760716417910448</v>
      </c>
      <c r="M10" s="16">
        <v>0</v>
      </c>
      <c r="N10" s="16">
        <v>0</v>
      </c>
      <c r="O10" s="16">
        <v>0</v>
      </c>
    </row>
    <row r="11" spans="2:15" x14ac:dyDescent="0.25">
      <c r="B11" s="16" t="s">
        <v>98</v>
      </c>
      <c r="C11" s="16" t="s">
        <v>30</v>
      </c>
      <c r="D11" s="17">
        <v>1.0203582089552239</v>
      </c>
      <c r="E11" s="17">
        <v>0.51017910447761194</v>
      </c>
      <c r="F11" s="17">
        <v>0.51017910447761194</v>
      </c>
      <c r="G11" s="17">
        <v>0</v>
      </c>
      <c r="H11" s="17">
        <v>0</v>
      </c>
      <c r="I11" s="17">
        <v>0</v>
      </c>
      <c r="J11" s="17">
        <v>4.0814328358208956</v>
      </c>
      <c r="K11" s="17">
        <v>2.0407164179104478</v>
      </c>
      <c r="L11" s="17">
        <v>2.0407164179104478</v>
      </c>
      <c r="M11" s="16">
        <v>0</v>
      </c>
      <c r="N11" s="16">
        <v>0</v>
      </c>
      <c r="O11" s="16">
        <v>0</v>
      </c>
    </row>
    <row r="12" spans="2:15" x14ac:dyDescent="0.25">
      <c r="B12" s="16" t="s">
        <v>123</v>
      </c>
      <c r="C12" s="16" t="s">
        <v>25</v>
      </c>
      <c r="D12" s="17">
        <v>10.620358208955224</v>
      </c>
      <c r="E12" s="17">
        <v>5.3101791044776121</v>
      </c>
      <c r="F12" s="17">
        <v>5.3101791044776121</v>
      </c>
      <c r="G12" s="17">
        <v>0</v>
      </c>
      <c r="H12" s="17">
        <v>0</v>
      </c>
      <c r="I12" s="17">
        <v>0</v>
      </c>
      <c r="J12" s="17">
        <v>42.48143283582089</v>
      </c>
      <c r="K12" s="17">
        <v>21.240716417910445</v>
      </c>
      <c r="L12" s="17">
        <v>21.240716417910445</v>
      </c>
      <c r="M12" s="16">
        <v>0</v>
      </c>
      <c r="N12" s="16">
        <v>0</v>
      </c>
      <c r="O12" s="16">
        <v>0</v>
      </c>
    </row>
    <row r="13" spans="2:15" x14ac:dyDescent="0.25">
      <c r="B13" s="16" t="s">
        <v>68</v>
      </c>
      <c r="C13" s="16" t="s">
        <v>71</v>
      </c>
      <c r="D13" s="17">
        <v>18.204358208955224</v>
      </c>
      <c r="E13" s="17">
        <v>9.1021791044776119</v>
      </c>
      <c r="F13" s="17">
        <v>9.1021791044776119</v>
      </c>
      <c r="G13" s="17">
        <v>0</v>
      </c>
      <c r="H13" s="17">
        <v>0</v>
      </c>
      <c r="I13" s="17">
        <v>0</v>
      </c>
      <c r="J13" s="17">
        <v>72.817432835820895</v>
      </c>
      <c r="K13" s="17">
        <v>36.408716417910448</v>
      </c>
      <c r="L13" s="17">
        <v>36.408716417910448</v>
      </c>
      <c r="M13" s="16">
        <v>0</v>
      </c>
      <c r="N13" s="16">
        <v>0</v>
      </c>
      <c r="O13" s="16">
        <v>0</v>
      </c>
    </row>
    <row r="14" spans="2:15" x14ac:dyDescent="0.25">
      <c r="B14" s="16" t="s">
        <v>99</v>
      </c>
      <c r="C14" s="16" t="s">
        <v>30</v>
      </c>
      <c r="D14" s="17">
        <v>0.58835820895522395</v>
      </c>
      <c r="E14" s="17">
        <v>0.29417910447761197</v>
      </c>
      <c r="F14" s="17">
        <v>0.29417910447761197</v>
      </c>
      <c r="G14" s="17">
        <v>0</v>
      </c>
      <c r="H14" s="17">
        <v>0</v>
      </c>
      <c r="I14" s="17">
        <v>0</v>
      </c>
      <c r="J14" s="17">
        <v>2.3534328358208958</v>
      </c>
      <c r="K14" s="17">
        <v>1.1767164179104479</v>
      </c>
      <c r="L14" s="17">
        <v>1.1767164179104479</v>
      </c>
      <c r="M14" s="16">
        <v>0</v>
      </c>
      <c r="N14" s="16">
        <v>0</v>
      </c>
      <c r="O14" s="16">
        <v>0</v>
      </c>
    </row>
    <row r="15" spans="2:15" x14ac:dyDescent="0.25">
      <c r="B15" s="16" t="s">
        <v>127</v>
      </c>
      <c r="C15" s="16" t="s">
        <v>11</v>
      </c>
      <c r="D15" s="17">
        <v>2.0883582089552237</v>
      </c>
      <c r="E15" s="17">
        <v>1.0441791044776119</v>
      </c>
      <c r="F15" s="17">
        <v>1.0441791044776119</v>
      </c>
      <c r="G15" s="17">
        <v>0</v>
      </c>
      <c r="H15" s="17">
        <v>0</v>
      </c>
      <c r="I15" s="17">
        <v>0</v>
      </c>
      <c r="J15" s="17">
        <v>8.3534328358208949</v>
      </c>
      <c r="K15" s="17">
        <v>4.1767164179104475</v>
      </c>
      <c r="L15" s="17">
        <v>4.1767164179104475</v>
      </c>
      <c r="M15" s="16">
        <v>0</v>
      </c>
      <c r="N15" s="16">
        <v>0</v>
      </c>
      <c r="O15" s="16">
        <v>0</v>
      </c>
    </row>
    <row r="16" spans="2:15" x14ac:dyDescent="0.25">
      <c r="B16" s="16" t="s">
        <v>39</v>
      </c>
      <c r="C16" s="16" t="s">
        <v>11</v>
      </c>
      <c r="D16" s="17">
        <v>3.1563582089552238</v>
      </c>
      <c r="E16" s="17">
        <v>1.5781791044776119</v>
      </c>
      <c r="F16" s="17">
        <v>1.5781791044776119</v>
      </c>
      <c r="G16" s="17">
        <v>0</v>
      </c>
      <c r="H16" s="17">
        <v>0</v>
      </c>
      <c r="I16" s="17">
        <v>0</v>
      </c>
      <c r="J16" s="17">
        <v>12.625432835820895</v>
      </c>
      <c r="K16" s="17">
        <v>6.3127164179104476</v>
      </c>
      <c r="L16" s="17">
        <v>6.3127164179104476</v>
      </c>
      <c r="M16" s="16">
        <v>0</v>
      </c>
      <c r="N16" s="16">
        <v>0</v>
      </c>
      <c r="O16" s="16">
        <v>0</v>
      </c>
    </row>
    <row r="17" spans="2:15" x14ac:dyDescent="0.25">
      <c r="B17" s="16" t="s">
        <v>121</v>
      </c>
      <c r="C17" s="16" t="s">
        <v>30</v>
      </c>
      <c r="D17" s="17">
        <v>2.412358208955224</v>
      </c>
      <c r="E17" s="17">
        <v>1.206179104477612</v>
      </c>
      <c r="F17" s="17">
        <v>1.206179104477612</v>
      </c>
      <c r="G17" s="17">
        <v>0</v>
      </c>
      <c r="H17" s="17">
        <v>0</v>
      </c>
      <c r="I17" s="17">
        <v>0</v>
      </c>
      <c r="J17" s="17">
        <v>9.6494328358208961</v>
      </c>
      <c r="K17" s="17">
        <v>4.824716417910448</v>
      </c>
      <c r="L17" s="17">
        <v>4.824716417910448</v>
      </c>
      <c r="M17" s="16">
        <v>0</v>
      </c>
      <c r="N17" s="16">
        <v>0</v>
      </c>
      <c r="O17" s="16">
        <v>0</v>
      </c>
    </row>
    <row r="18" spans="2:15" x14ac:dyDescent="0.25">
      <c r="B18" s="16" t="s">
        <v>114</v>
      </c>
      <c r="C18" s="16" t="s">
        <v>71</v>
      </c>
      <c r="D18" s="17">
        <v>2.2203582089552238</v>
      </c>
      <c r="E18" s="17">
        <v>1.1101791044776119</v>
      </c>
      <c r="F18" s="17">
        <v>1.1101791044776119</v>
      </c>
      <c r="G18" s="17">
        <v>0</v>
      </c>
      <c r="H18" s="17">
        <v>0</v>
      </c>
      <c r="I18" s="17">
        <v>0</v>
      </c>
      <c r="J18" s="17">
        <v>8.8814328358208954</v>
      </c>
      <c r="K18" s="17">
        <v>4.4407164179104477</v>
      </c>
      <c r="L18" s="17">
        <v>4.4407164179104477</v>
      </c>
      <c r="M18" s="16">
        <v>0</v>
      </c>
      <c r="N18" s="16">
        <v>0</v>
      </c>
      <c r="O18" s="16">
        <v>0</v>
      </c>
    </row>
    <row r="19" spans="2:15" x14ac:dyDescent="0.25">
      <c r="B19" s="16" t="s">
        <v>107</v>
      </c>
      <c r="C19" s="16" t="s">
        <v>30</v>
      </c>
      <c r="D19" s="17">
        <v>3.0123582089552241</v>
      </c>
      <c r="E19" s="17">
        <v>1.5061791044776121</v>
      </c>
      <c r="F19" s="17">
        <v>1.5061791044776121</v>
      </c>
      <c r="G19" s="17">
        <v>0</v>
      </c>
      <c r="H19" s="17">
        <v>0</v>
      </c>
      <c r="I19" s="17">
        <v>0</v>
      </c>
      <c r="J19" s="17">
        <v>12.049432835820896</v>
      </c>
      <c r="K19" s="17">
        <v>6.0247164179104482</v>
      </c>
      <c r="L19" s="17">
        <v>6.0247164179104482</v>
      </c>
      <c r="M19" s="16">
        <v>0</v>
      </c>
      <c r="N19" s="16">
        <v>0</v>
      </c>
      <c r="O19" s="16">
        <v>0</v>
      </c>
    </row>
    <row r="20" spans="2:15" x14ac:dyDescent="0.25">
      <c r="B20" s="16" t="s">
        <v>31</v>
      </c>
      <c r="C20" s="16" t="s">
        <v>71</v>
      </c>
      <c r="D20" s="17">
        <v>18.468358208955223</v>
      </c>
      <c r="E20" s="17">
        <v>9.2341791044776116</v>
      </c>
      <c r="F20" s="17">
        <v>9.2341791044776116</v>
      </c>
      <c r="G20" s="17">
        <v>0</v>
      </c>
      <c r="H20" s="17">
        <v>0</v>
      </c>
      <c r="I20" s="17">
        <v>0</v>
      </c>
      <c r="J20" s="17">
        <v>73.873432835820893</v>
      </c>
      <c r="K20" s="17">
        <v>36.936716417910446</v>
      </c>
      <c r="L20" s="17">
        <v>36.936716417910446</v>
      </c>
      <c r="M20" s="16">
        <v>0</v>
      </c>
      <c r="N20" s="16">
        <v>0</v>
      </c>
      <c r="O20" s="16">
        <v>0</v>
      </c>
    </row>
    <row r="21" spans="2:15" x14ac:dyDescent="0.25">
      <c r="B21" s="16" t="s">
        <v>84</v>
      </c>
      <c r="C21" s="16" t="s">
        <v>71</v>
      </c>
      <c r="D21" s="17">
        <v>1.1283582089552238</v>
      </c>
      <c r="E21" s="17">
        <v>0.56417910447761188</v>
      </c>
      <c r="F21" s="17">
        <v>0.56417910447761188</v>
      </c>
      <c r="G21" s="17">
        <v>0</v>
      </c>
      <c r="H21" s="17">
        <v>0</v>
      </c>
      <c r="I21" s="17">
        <v>0</v>
      </c>
      <c r="J21" s="17">
        <v>4.5134328358208951</v>
      </c>
      <c r="K21" s="17">
        <v>2.2567164179104475</v>
      </c>
      <c r="L21" s="17">
        <v>2.2567164179104475</v>
      </c>
      <c r="M21" s="16">
        <v>0</v>
      </c>
      <c r="N21" s="16">
        <v>0</v>
      </c>
      <c r="O21" s="16">
        <v>0</v>
      </c>
    </row>
    <row r="22" spans="2:15" x14ac:dyDescent="0.25">
      <c r="B22" s="16" t="s">
        <v>105</v>
      </c>
      <c r="C22" s="16" t="s">
        <v>30</v>
      </c>
      <c r="D22" s="17">
        <v>0.64835820895522389</v>
      </c>
      <c r="E22" s="17">
        <v>0.32417910447761195</v>
      </c>
      <c r="F22" s="17">
        <v>0.32417910447761195</v>
      </c>
      <c r="G22" s="17">
        <v>0</v>
      </c>
      <c r="H22" s="17">
        <v>0</v>
      </c>
      <c r="I22" s="17">
        <v>0</v>
      </c>
      <c r="J22" s="17">
        <v>2.5934328358208956</v>
      </c>
      <c r="K22" s="17">
        <v>1.2967164179104478</v>
      </c>
      <c r="L22" s="17">
        <v>1.2967164179104478</v>
      </c>
      <c r="M22" s="16">
        <v>0</v>
      </c>
      <c r="N22" s="16">
        <v>0</v>
      </c>
      <c r="O22" s="16">
        <v>0</v>
      </c>
    </row>
    <row r="23" spans="2:15" x14ac:dyDescent="0.25">
      <c r="B23" s="16" t="s">
        <v>101</v>
      </c>
      <c r="C23" s="16" t="s">
        <v>30</v>
      </c>
      <c r="D23" s="17">
        <v>22.596358208955223</v>
      </c>
      <c r="E23" s="17">
        <v>11.298179104477612</v>
      </c>
      <c r="F23" s="17">
        <v>11.298179104477612</v>
      </c>
      <c r="G23" s="17">
        <v>0</v>
      </c>
      <c r="H23" s="17">
        <v>0</v>
      </c>
      <c r="I23" s="17">
        <v>0</v>
      </c>
      <c r="J23" s="17">
        <v>90.385432835820893</v>
      </c>
      <c r="K23" s="17">
        <v>45.192716417910447</v>
      </c>
      <c r="L23" s="17">
        <v>45.192716417910447</v>
      </c>
      <c r="M23" s="16">
        <v>0</v>
      </c>
      <c r="N23" s="16">
        <v>0</v>
      </c>
      <c r="O23" s="16">
        <v>0</v>
      </c>
    </row>
    <row r="24" spans="2:15" x14ac:dyDescent="0.25">
      <c r="B24" s="16" t="s">
        <v>42</v>
      </c>
      <c r="C24" s="16" t="s">
        <v>30</v>
      </c>
      <c r="D24" s="17">
        <v>10.188358208955224</v>
      </c>
      <c r="E24" s="17">
        <v>5.0941791044776119</v>
      </c>
      <c r="F24" s="17">
        <v>5.0941791044776119</v>
      </c>
      <c r="G24" s="17">
        <v>0</v>
      </c>
      <c r="H24" s="17">
        <v>0</v>
      </c>
      <c r="I24" s="17">
        <v>0</v>
      </c>
      <c r="J24" s="17">
        <v>40.753432835820895</v>
      </c>
      <c r="K24" s="17">
        <v>20.376716417910448</v>
      </c>
      <c r="L24" s="17">
        <v>20.376716417910448</v>
      </c>
      <c r="M24" s="16">
        <v>0</v>
      </c>
      <c r="N24" s="16">
        <v>0</v>
      </c>
      <c r="O24" s="16">
        <v>0</v>
      </c>
    </row>
    <row r="25" spans="2:15" x14ac:dyDescent="0.25">
      <c r="B25" s="16" t="s">
        <v>50</v>
      </c>
      <c r="C25" s="16" t="s">
        <v>30</v>
      </c>
      <c r="D25" s="17">
        <v>1.2123582089552238</v>
      </c>
      <c r="E25" s="17">
        <v>0.60617910447761192</v>
      </c>
      <c r="F25" s="17">
        <v>0.60617910447761192</v>
      </c>
      <c r="G25" s="17">
        <v>0</v>
      </c>
      <c r="H25" s="17">
        <v>0</v>
      </c>
      <c r="I25" s="17">
        <v>0</v>
      </c>
      <c r="J25" s="17">
        <v>4.8494328358208953</v>
      </c>
      <c r="K25" s="17">
        <v>2.4247164179104477</v>
      </c>
      <c r="L25" s="17">
        <v>2.4247164179104477</v>
      </c>
      <c r="M25" s="16">
        <v>0</v>
      </c>
      <c r="N25" s="16">
        <v>0</v>
      </c>
      <c r="O25" s="16">
        <v>0</v>
      </c>
    </row>
    <row r="26" spans="2:15" x14ac:dyDescent="0.25">
      <c r="B26" s="16" t="s">
        <v>93</v>
      </c>
      <c r="C26" s="16" t="s">
        <v>30</v>
      </c>
      <c r="D26" s="17">
        <v>0.31235820895522393</v>
      </c>
      <c r="E26" s="17">
        <v>0.15617910447761196</v>
      </c>
      <c r="F26" s="17">
        <v>0.15617910447761196</v>
      </c>
      <c r="G26" s="17">
        <v>0</v>
      </c>
      <c r="H26" s="17">
        <v>0</v>
      </c>
      <c r="I26" s="17">
        <v>0</v>
      </c>
      <c r="J26" s="17">
        <v>1.2494328358208955</v>
      </c>
      <c r="K26" s="17">
        <v>0.62471641791044774</v>
      </c>
      <c r="L26" s="17">
        <v>0.62471641791044774</v>
      </c>
      <c r="M26" s="16">
        <v>0</v>
      </c>
      <c r="N26" s="16">
        <v>0</v>
      </c>
      <c r="O26" s="16">
        <v>0</v>
      </c>
    </row>
    <row r="27" spans="2:15" x14ac:dyDescent="0.25">
      <c r="B27" s="16" t="s">
        <v>128</v>
      </c>
      <c r="C27" s="16" t="s">
        <v>30</v>
      </c>
      <c r="D27" s="17">
        <v>1.5123582089552237</v>
      </c>
      <c r="E27" s="17">
        <v>0.75617910447761183</v>
      </c>
      <c r="F27" s="17">
        <v>0.75617910447761183</v>
      </c>
      <c r="G27" s="17">
        <v>0</v>
      </c>
      <c r="H27" s="17">
        <v>0</v>
      </c>
      <c r="I27" s="17">
        <v>0</v>
      </c>
      <c r="J27" s="17">
        <v>6.0494328358208946</v>
      </c>
      <c r="K27" s="17">
        <v>3.0247164179104473</v>
      </c>
      <c r="L27" s="17">
        <v>3.0247164179104473</v>
      </c>
      <c r="M27" s="16">
        <v>0</v>
      </c>
      <c r="N27" s="16">
        <v>0</v>
      </c>
      <c r="O27" s="16">
        <v>0</v>
      </c>
    </row>
    <row r="28" spans="2:15" x14ac:dyDescent="0.25">
      <c r="B28" s="16" t="s">
        <v>26</v>
      </c>
      <c r="C28" s="16" t="s">
        <v>30</v>
      </c>
      <c r="D28" s="17">
        <v>0.49235820895522392</v>
      </c>
      <c r="E28" s="17">
        <v>0.24617910447761196</v>
      </c>
      <c r="F28" s="17">
        <v>0.24617910447761196</v>
      </c>
      <c r="G28" s="17">
        <v>0</v>
      </c>
      <c r="H28" s="17">
        <v>0</v>
      </c>
      <c r="I28" s="17">
        <v>0</v>
      </c>
      <c r="J28" s="17">
        <v>1.9694328358208957</v>
      </c>
      <c r="K28" s="17">
        <v>0.98471641791044784</v>
      </c>
      <c r="L28" s="17">
        <v>0.98471641791044784</v>
      </c>
      <c r="M28" s="16">
        <v>0</v>
      </c>
      <c r="N28" s="16">
        <v>0</v>
      </c>
      <c r="O28" s="16">
        <v>0</v>
      </c>
    </row>
    <row r="29" spans="2:15" x14ac:dyDescent="0.25">
      <c r="B29" s="16" t="s">
        <v>87</v>
      </c>
      <c r="C29" s="16" t="s">
        <v>71</v>
      </c>
      <c r="D29" s="17">
        <v>0.25235820895522387</v>
      </c>
      <c r="E29" s="17">
        <v>0.12617910447761194</v>
      </c>
      <c r="F29" s="17">
        <v>0.12617910447761194</v>
      </c>
      <c r="G29" s="17">
        <v>0</v>
      </c>
      <c r="H29" s="17">
        <v>0</v>
      </c>
      <c r="I29" s="17">
        <v>0</v>
      </c>
      <c r="J29" s="17">
        <v>1.0094328358208955</v>
      </c>
      <c r="K29" s="17">
        <v>0.50471641791044775</v>
      </c>
      <c r="L29" s="17">
        <v>0.50471641791044775</v>
      </c>
      <c r="M29" s="16">
        <v>0</v>
      </c>
      <c r="N29" s="16">
        <v>0</v>
      </c>
      <c r="O29" s="16">
        <v>0</v>
      </c>
    </row>
    <row r="30" spans="2:15" x14ac:dyDescent="0.25">
      <c r="B30" s="16" t="s">
        <v>129</v>
      </c>
      <c r="C30" s="16" t="s">
        <v>30</v>
      </c>
      <c r="D30" s="17">
        <v>0.49235820895522392</v>
      </c>
      <c r="E30" s="17">
        <v>0.24617910447761196</v>
      </c>
      <c r="F30" s="17">
        <v>0.24617910447761196</v>
      </c>
      <c r="G30" s="17">
        <v>0</v>
      </c>
      <c r="H30" s="17">
        <v>0</v>
      </c>
      <c r="I30" s="17">
        <v>0</v>
      </c>
      <c r="J30" s="17">
        <v>1.9694328358208957</v>
      </c>
      <c r="K30" s="17">
        <v>0.98471641791044784</v>
      </c>
      <c r="L30" s="17">
        <v>0.98471641791044784</v>
      </c>
      <c r="M30" s="16">
        <v>0</v>
      </c>
      <c r="N30" s="16">
        <v>0</v>
      </c>
      <c r="O30" s="16">
        <v>0</v>
      </c>
    </row>
    <row r="31" spans="2:15" x14ac:dyDescent="0.25">
      <c r="B31" s="16" t="s">
        <v>109</v>
      </c>
      <c r="C31" s="16" t="s">
        <v>30</v>
      </c>
      <c r="D31" s="17">
        <v>0.40835820895522384</v>
      </c>
      <c r="E31" s="17">
        <v>0.20417910447761192</v>
      </c>
      <c r="F31" s="17">
        <v>0.20417910447761192</v>
      </c>
      <c r="G31" s="17">
        <v>0</v>
      </c>
      <c r="H31" s="17">
        <v>0</v>
      </c>
      <c r="I31" s="17">
        <v>0</v>
      </c>
      <c r="J31" s="17">
        <v>1.6334328358208954</v>
      </c>
      <c r="K31" s="17">
        <v>0.81671641791044769</v>
      </c>
      <c r="L31" s="17">
        <v>0.81671641791044769</v>
      </c>
      <c r="M31" s="16">
        <v>0</v>
      </c>
      <c r="N31" s="16">
        <v>0</v>
      </c>
      <c r="O31" s="16">
        <v>0</v>
      </c>
    </row>
    <row r="32" spans="2:15" x14ac:dyDescent="0.25">
      <c r="B32" s="16" t="s">
        <v>112</v>
      </c>
      <c r="C32" s="16" t="s">
        <v>71</v>
      </c>
      <c r="D32" s="17">
        <v>0.58835820895522395</v>
      </c>
      <c r="E32" s="17">
        <v>0.29417910447761197</v>
      </c>
      <c r="F32" s="17">
        <v>0.29417910447761197</v>
      </c>
      <c r="G32" s="17">
        <v>0</v>
      </c>
      <c r="H32" s="17">
        <v>0</v>
      </c>
      <c r="I32" s="17">
        <v>0</v>
      </c>
      <c r="J32" s="17">
        <v>2.3534328358208958</v>
      </c>
      <c r="K32" s="17">
        <v>1.1767164179104479</v>
      </c>
      <c r="L32" s="17">
        <v>1.1767164179104479</v>
      </c>
      <c r="M32" s="16">
        <v>0</v>
      </c>
      <c r="N32" s="16">
        <v>0</v>
      </c>
      <c r="O32" s="16">
        <v>0</v>
      </c>
    </row>
    <row r="33" spans="2:15" x14ac:dyDescent="0.25">
      <c r="B33" s="16" t="s">
        <v>119</v>
      </c>
      <c r="C33" s="16" t="s">
        <v>71</v>
      </c>
      <c r="D33" s="17">
        <v>0.94835820895522382</v>
      </c>
      <c r="E33" s="17">
        <v>0.47417910447761191</v>
      </c>
      <c r="F33" s="17">
        <v>0.47417910447761191</v>
      </c>
      <c r="G33" s="17">
        <v>0</v>
      </c>
      <c r="H33" s="17">
        <v>0</v>
      </c>
      <c r="I33" s="17">
        <v>0</v>
      </c>
      <c r="J33" s="17">
        <v>3.7934328358208953</v>
      </c>
      <c r="K33" s="17">
        <v>1.8967164179104476</v>
      </c>
      <c r="L33" s="17">
        <v>1.8967164179104476</v>
      </c>
      <c r="M33" s="16">
        <v>0</v>
      </c>
      <c r="N33" s="16">
        <v>0</v>
      </c>
      <c r="O33" s="16">
        <v>0</v>
      </c>
    </row>
    <row r="34" spans="2:15" x14ac:dyDescent="0.25">
      <c r="B34" s="16" t="s">
        <v>17</v>
      </c>
      <c r="C34" s="16" t="s">
        <v>11</v>
      </c>
      <c r="D34" s="17">
        <v>3.8043582089552239</v>
      </c>
      <c r="E34" s="17">
        <v>1.902179104477612</v>
      </c>
      <c r="F34" s="17">
        <v>1.902179104477612</v>
      </c>
      <c r="G34" s="17">
        <v>0</v>
      </c>
      <c r="H34" s="17">
        <v>0</v>
      </c>
      <c r="I34" s="17">
        <v>0</v>
      </c>
      <c r="J34" s="17">
        <v>15.217432835820896</v>
      </c>
      <c r="K34" s="17">
        <v>7.6087164179104478</v>
      </c>
      <c r="L34" s="17">
        <v>7.6087164179104478</v>
      </c>
      <c r="M34" s="16">
        <v>0</v>
      </c>
      <c r="N34" s="16">
        <v>0</v>
      </c>
      <c r="O34" s="16">
        <v>0</v>
      </c>
    </row>
    <row r="35" spans="2:15" x14ac:dyDescent="0.25">
      <c r="B35" s="16" t="s">
        <v>35</v>
      </c>
      <c r="C35" s="16" t="s">
        <v>71</v>
      </c>
      <c r="D35" s="17">
        <v>2.2803582089552239</v>
      </c>
      <c r="E35" s="17">
        <v>1.1401791044776119</v>
      </c>
      <c r="F35" s="17">
        <v>1.1401791044776119</v>
      </c>
      <c r="G35" s="17">
        <v>0</v>
      </c>
      <c r="H35" s="17">
        <v>0</v>
      </c>
      <c r="I35" s="17">
        <v>0</v>
      </c>
      <c r="J35" s="17">
        <v>9.1214328358208956</v>
      </c>
      <c r="K35" s="17">
        <v>4.5607164179104478</v>
      </c>
      <c r="L35" s="17">
        <v>4.5607164179104478</v>
      </c>
      <c r="M35" s="16">
        <v>0</v>
      </c>
      <c r="N35" s="16">
        <v>0</v>
      </c>
      <c r="O35" s="16">
        <v>0</v>
      </c>
    </row>
    <row r="36" spans="2:15" x14ac:dyDescent="0.25">
      <c r="B36" s="16" t="s">
        <v>126</v>
      </c>
      <c r="C36" s="16" t="s">
        <v>11</v>
      </c>
      <c r="D36" s="17">
        <v>23.256358208955223</v>
      </c>
      <c r="E36" s="17">
        <v>11.628179104477612</v>
      </c>
      <c r="F36" s="17">
        <v>11.628179104477612</v>
      </c>
      <c r="G36" s="17">
        <v>0</v>
      </c>
      <c r="H36" s="17">
        <v>0</v>
      </c>
      <c r="I36" s="17">
        <v>0</v>
      </c>
      <c r="J36" s="17">
        <v>93.025432835820894</v>
      </c>
      <c r="K36" s="17">
        <v>46.512716417910447</v>
      </c>
      <c r="L36" s="17">
        <v>46.512716417910447</v>
      </c>
      <c r="M36" s="16">
        <v>0</v>
      </c>
      <c r="N36" s="16">
        <v>0</v>
      </c>
      <c r="O36" s="16">
        <v>0</v>
      </c>
    </row>
    <row r="37" spans="2:15" x14ac:dyDescent="0.25">
      <c r="B37" s="16" t="s">
        <v>113</v>
      </c>
      <c r="C37" s="16" t="s">
        <v>30</v>
      </c>
      <c r="D37" s="17">
        <v>0.88835820895522388</v>
      </c>
      <c r="E37" s="17">
        <v>0.44417910447761194</v>
      </c>
      <c r="F37" s="17">
        <v>0.44417910447761194</v>
      </c>
      <c r="G37" s="17">
        <v>0</v>
      </c>
      <c r="H37" s="17">
        <v>0</v>
      </c>
      <c r="I37" s="17">
        <v>0</v>
      </c>
      <c r="J37" s="17">
        <v>3.5534328358208951</v>
      </c>
      <c r="K37" s="17">
        <v>1.7767164179104475</v>
      </c>
      <c r="L37" s="17">
        <v>1.7767164179104475</v>
      </c>
      <c r="M37" s="16">
        <v>0</v>
      </c>
      <c r="N37" s="16">
        <v>0</v>
      </c>
      <c r="O37" s="16">
        <v>0</v>
      </c>
    </row>
    <row r="38" spans="2:15" x14ac:dyDescent="0.25">
      <c r="B38" s="16" t="s">
        <v>130</v>
      </c>
      <c r="C38" s="16" t="s">
        <v>25</v>
      </c>
      <c r="D38" s="17">
        <v>2.6763582089552238</v>
      </c>
      <c r="E38" s="17">
        <v>1.3381791044776119</v>
      </c>
      <c r="F38" s="17">
        <v>1.3381791044776119</v>
      </c>
      <c r="G38" s="17">
        <v>0</v>
      </c>
      <c r="H38" s="17">
        <v>0</v>
      </c>
      <c r="I38" s="17">
        <v>0</v>
      </c>
      <c r="J38" s="17">
        <v>10.705432835820895</v>
      </c>
      <c r="K38" s="17">
        <v>5.3527164179104476</v>
      </c>
      <c r="L38" s="17">
        <v>5.3527164179104476</v>
      </c>
      <c r="M38" s="16">
        <v>0</v>
      </c>
      <c r="N38" s="16">
        <v>0</v>
      </c>
      <c r="O38" s="16">
        <v>0</v>
      </c>
    </row>
    <row r="39" spans="2:15" x14ac:dyDescent="0.25">
      <c r="B39" s="16" t="s">
        <v>140</v>
      </c>
      <c r="C39" s="16" t="s">
        <v>30</v>
      </c>
      <c r="D39" s="17">
        <v>1.5243582089552239</v>
      </c>
      <c r="E39" s="17">
        <v>0.76217910447761195</v>
      </c>
      <c r="F39" s="17">
        <v>0.76217910447761195</v>
      </c>
      <c r="G39" s="17">
        <v>0</v>
      </c>
      <c r="H39" s="17">
        <v>0</v>
      </c>
      <c r="I39" s="17">
        <v>0</v>
      </c>
      <c r="J39" s="17">
        <v>6.0974328358208947</v>
      </c>
      <c r="K39" s="17">
        <v>3.0487164179104473</v>
      </c>
      <c r="L39" s="17">
        <v>3.0487164179104473</v>
      </c>
      <c r="M39" s="16">
        <v>0</v>
      </c>
      <c r="N39" s="16">
        <v>0</v>
      </c>
      <c r="O39" s="16">
        <v>0</v>
      </c>
    </row>
    <row r="40" spans="2:15" x14ac:dyDescent="0.25">
      <c r="B40" s="16" t="s">
        <v>133</v>
      </c>
      <c r="C40" s="16" t="s">
        <v>30</v>
      </c>
      <c r="D40" s="17">
        <v>0.24035820895522386</v>
      </c>
      <c r="E40" s="17">
        <v>0.12017910447761193</v>
      </c>
      <c r="F40" s="17">
        <v>0.12017910447761193</v>
      </c>
      <c r="G40" s="17">
        <v>0</v>
      </c>
      <c r="H40" s="17">
        <v>0</v>
      </c>
      <c r="I40" s="17">
        <v>0</v>
      </c>
      <c r="J40" s="17">
        <v>0.96143283582089545</v>
      </c>
      <c r="K40" s="17">
        <v>0.48071641791044772</v>
      </c>
      <c r="L40" s="17">
        <v>0.48071641791044772</v>
      </c>
      <c r="M40" s="16">
        <v>0</v>
      </c>
      <c r="N40" s="16">
        <v>0</v>
      </c>
      <c r="O40" s="16">
        <v>0</v>
      </c>
    </row>
    <row r="41" spans="2:15" x14ac:dyDescent="0.25">
      <c r="B41" s="16" t="s">
        <v>108</v>
      </c>
      <c r="C41" s="16" t="s">
        <v>30</v>
      </c>
      <c r="D41" s="17">
        <v>0.1563582089552239</v>
      </c>
      <c r="E41" s="17">
        <v>7.8179104477611949E-2</v>
      </c>
      <c r="F41" s="17">
        <v>7.8179104477611949E-2</v>
      </c>
      <c r="G41" s="17">
        <v>0</v>
      </c>
      <c r="H41" s="17">
        <v>0</v>
      </c>
      <c r="I41" s="17">
        <v>0</v>
      </c>
      <c r="J41" s="17">
        <v>0.62543283582089548</v>
      </c>
      <c r="K41" s="17">
        <v>0.31271641791044774</v>
      </c>
      <c r="L41" s="17">
        <v>0.31271641791044774</v>
      </c>
      <c r="M41" s="16">
        <v>0</v>
      </c>
      <c r="N41" s="16">
        <v>0</v>
      </c>
      <c r="O41" s="16">
        <v>0</v>
      </c>
    </row>
    <row r="42" spans="2:15" x14ac:dyDescent="0.25">
      <c r="B42" s="16" t="s">
        <v>89</v>
      </c>
      <c r="C42" s="16" t="s">
        <v>11</v>
      </c>
      <c r="D42" s="17">
        <v>3.912358208955224</v>
      </c>
      <c r="E42" s="17">
        <v>1.956179104477612</v>
      </c>
      <c r="F42" s="17">
        <v>1.956179104477612</v>
      </c>
      <c r="G42" s="17">
        <v>0</v>
      </c>
      <c r="H42" s="17">
        <v>0</v>
      </c>
      <c r="I42" s="17">
        <v>0</v>
      </c>
      <c r="J42" s="17">
        <v>15.649432835820894</v>
      </c>
      <c r="K42" s="17">
        <v>7.8247164179104471</v>
      </c>
      <c r="L42" s="17">
        <v>7.8247164179104471</v>
      </c>
      <c r="M42" s="16">
        <v>0</v>
      </c>
      <c r="N42" s="16">
        <v>0</v>
      </c>
      <c r="O42" s="16">
        <v>0</v>
      </c>
    </row>
    <row r="43" spans="2:15" x14ac:dyDescent="0.25">
      <c r="B43" s="16" t="s">
        <v>53</v>
      </c>
      <c r="C43" s="16" t="s">
        <v>11</v>
      </c>
      <c r="D43" s="17">
        <v>7.5963582089552233</v>
      </c>
      <c r="E43" s="17">
        <v>3.7981791044776116</v>
      </c>
      <c r="F43" s="17">
        <v>3.7981791044776116</v>
      </c>
      <c r="G43" s="17">
        <v>0</v>
      </c>
      <c r="H43" s="17">
        <v>0</v>
      </c>
      <c r="I43" s="17">
        <v>0</v>
      </c>
      <c r="J43" s="17">
        <v>30.385432835820893</v>
      </c>
      <c r="K43" s="17">
        <v>15.192716417910447</v>
      </c>
      <c r="L43" s="17">
        <v>15.192716417910447</v>
      </c>
      <c r="M43" s="16">
        <v>0</v>
      </c>
      <c r="N43" s="16">
        <v>0</v>
      </c>
      <c r="O43" s="16">
        <v>0</v>
      </c>
    </row>
    <row r="44" spans="2:15" x14ac:dyDescent="0.25">
      <c r="B44" s="16" t="s">
        <v>125</v>
      </c>
      <c r="C44" s="16" t="s">
        <v>30</v>
      </c>
      <c r="D44" s="17">
        <v>8.0643582089552233</v>
      </c>
      <c r="E44" s="17">
        <v>4.0321791044776116</v>
      </c>
      <c r="F44" s="17">
        <v>4.0321791044776116</v>
      </c>
      <c r="G44" s="17">
        <v>0</v>
      </c>
      <c r="H44" s="17">
        <v>0</v>
      </c>
      <c r="I44" s="17">
        <v>0</v>
      </c>
      <c r="J44" s="17">
        <v>32.257432835820893</v>
      </c>
      <c r="K44" s="17">
        <v>16.128716417910447</v>
      </c>
      <c r="L44" s="17">
        <v>16.128716417910447</v>
      </c>
      <c r="M44" s="16">
        <v>0</v>
      </c>
      <c r="N44" s="16">
        <v>0</v>
      </c>
      <c r="O44" s="16">
        <v>0</v>
      </c>
    </row>
    <row r="45" spans="2:15" x14ac:dyDescent="0.25">
      <c r="B45" s="16" t="s">
        <v>110</v>
      </c>
      <c r="C45" s="16" t="s">
        <v>30</v>
      </c>
      <c r="D45" s="17">
        <v>0.9363582089552237</v>
      </c>
      <c r="E45" s="17">
        <v>0.46817910447761185</v>
      </c>
      <c r="F45" s="17">
        <v>0.46817910447761185</v>
      </c>
      <c r="G45" s="17">
        <v>0</v>
      </c>
      <c r="H45" s="17">
        <v>0</v>
      </c>
      <c r="I45" s="17">
        <v>0</v>
      </c>
      <c r="J45" s="17">
        <v>3.7454328358208948</v>
      </c>
      <c r="K45" s="17">
        <v>1.8727164179104474</v>
      </c>
      <c r="L45" s="17">
        <v>1.8727164179104474</v>
      </c>
      <c r="M45" s="16">
        <v>0</v>
      </c>
      <c r="N45" s="16">
        <v>0</v>
      </c>
      <c r="O45" s="16">
        <v>0</v>
      </c>
    </row>
    <row r="46" spans="2:15" x14ac:dyDescent="0.25">
      <c r="B46" s="16" t="s">
        <v>124</v>
      </c>
      <c r="C46" s="16" t="s">
        <v>30</v>
      </c>
      <c r="D46" s="17">
        <v>0.20435820895522389</v>
      </c>
      <c r="E46" s="17">
        <v>0.10217910447761194</v>
      </c>
      <c r="F46" s="17">
        <v>0.10217910447761194</v>
      </c>
      <c r="G46" s="17">
        <v>0</v>
      </c>
      <c r="H46" s="17">
        <v>0</v>
      </c>
      <c r="I46" s="17">
        <v>0</v>
      </c>
      <c r="J46" s="17">
        <v>0.81743283582089554</v>
      </c>
      <c r="K46" s="17">
        <v>0.40871641791044777</v>
      </c>
      <c r="L46" s="17">
        <v>0.40871641791044777</v>
      </c>
      <c r="M46" s="16">
        <v>0</v>
      </c>
      <c r="N46" s="16">
        <v>0</v>
      </c>
      <c r="O46" s="16">
        <v>0</v>
      </c>
    </row>
    <row r="47" spans="2:15" x14ac:dyDescent="0.25">
      <c r="B47" s="16" t="s">
        <v>60</v>
      </c>
      <c r="C47" s="16" t="s">
        <v>30</v>
      </c>
      <c r="D47" s="17">
        <v>0.64835820895522389</v>
      </c>
      <c r="E47" s="17">
        <v>0.32417910447761195</v>
      </c>
      <c r="F47" s="17">
        <v>0.32417910447761195</v>
      </c>
      <c r="G47" s="17">
        <v>0</v>
      </c>
      <c r="H47" s="17">
        <v>0</v>
      </c>
      <c r="I47" s="17">
        <v>0</v>
      </c>
      <c r="J47" s="17">
        <v>2.5934328358208956</v>
      </c>
      <c r="K47" s="17">
        <v>1.2967164179104478</v>
      </c>
      <c r="L47" s="17">
        <v>1.2967164179104478</v>
      </c>
      <c r="M47" s="16">
        <v>0</v>
      </c>
      <c r="N47" s="16">
        <v>0</v>
      </c>
      <c r="O47" s="16">
        <v>0</v>
      </c>
    </row>
    <row r="48" spans="2:15" x14ac:dyDescent="0.25">
      <c r="B48" s="16" t="s">
        <v>96</v>
      </c>
      <c r="C48" s="16" t="s">
        <v>11</v>
      </c>
      <c r="D48" s="17">
        <v>4.9923582089552241</v>
      </c>
      <c r="E48" s="17">
        <v>2.496179104477612</v>
      </c>
      <c r="F48" s="17">
        <v>2.496179104477612</v>
      </c>
      <c r="G48" s="17">
        <v>0</v>
      </c>
      <c r="H48" s="17">
        <v>0</v>
      </c>
      <c r="I48" s="17">
        <v>0</v>
      </c>
      <c r="J48" s="17">
        <v>19.969432835820896</v>
      </c>
      <c r="K48" s="17">
        <v>9.9847164179104482</v>
      </c>
      <c r="L48" s="17">
        <v>9.9847164179104482</v>
      </c>
      <c r="M48" s="16">
        <v>0</v>
      </c>
      <c r="N48" s="16">
        <v>0</v>
      </c>
      <c r="O48" s="16">
        <v>0</v>
      </c>
    </row>
    <row r="49" spans="2:15" x14ac:dyDescent="0.25">
      <c r="B49" s="16" t="s">
        <v>117</v>
      </c>
      <c r="C49" s="16" t="s">
        <v>30</v>
      </c>
      <c r="D49" s="17">
        <v>8.4483582089552236</v>
      </c>
      <c r="E49" s="17">
        <v>4.2241791044776118</v>
      </c>
      <c r="F49" s="17">
        <v>4.2241791044776118</v>
      </c>
      <c r="G49" s="17">
        <v>0</v>
      </c>
      <c r="H49" s="17">
        <v>0</v>
      </c>
      <c r="I49" s="17">
        <v>0</v>
      </c>
      <c r="J49" s="17">
        <v>33.793432835820894</v>
      </c>
      <c r="K49" s="17">
        <v>16.896716417910447</v>
      </c>
      <c r="L49" s="17">
        <v>16.896716417910447</v>
      </c>
      <c r="M49" s="16">
        <v>0</v>
      </c>
      <c r="N49" s="16">
        <v>0</v>
      </c>
      <c r="O49" s="16">
        <v>0</v>
      </c>
    </row>
    <row r="50" spans="2:15" x14ac:dyDescent="0.25">
      <c r="B50" s="16" t="s">
        <v>103</v>
      </c>
      <c r="C50" s="16" t="s">
        <v>25</v>
      </c>
      <c r="D50" s="17">
        <v>1.872358208955224</v>
      </c>
      <c r="E50" s="17">
        <v>0.93617910447761199</v>
      </c>
      <c r="F50" s="17">
        <v>0.93617910447761199</v>
      </c>
      <c r="G50" s="17">
        <v>0</v>
      </c>
      <c r="H50" s="17">
        <v>0</v>
      </c>
      <c r="I50" s="17">
        <v>0</v>
      </c>
      <c r="J50" s="17">
        <v>7.489432835820895</v>
      </c>
      <c r="K50" s="17">
        <v>3.7447164179104475</v>
      </c>
      <c r="L50" s="17">
        <v>3.7447164179104475</v>
      </c>
      <c r="M50" s="16">
        <v>0</v>
      </c>
      <c r="N50" s="16">
        <v>0</v>
      </c>
      <c r="O50" s="16">
        <v>0</v>
      </c>
    </row>
    <row r="51" spans="2:15" x14ac:dyDescent="0.25">
      <c r="B51" s="16" t="s">
        <v>46</v>
      </c>
      <c r="C51" s="16" t="s">
        <v>71</v>
      </c>
      <c r="D51" s="17">
        <v>1.1403582089552238</v>
      </c>
      <c r="E51" s="17">
        <v>0.57017910447761189</v>
      </c>
      <c r="F51" s="17">
        <v>0.57017910447761189</v>
      </c>
      <c r="G51" s="17">
        <v>0</v>
      </c>
      <c r="H51" s="17">
        <v>0</v>
      </c>
      <c r="I51" s="17">
        <v>0</v>
      </c>
      <c r="J51" s="17">
        <v>4.5614328358208951</v>
      </c>
      <c r="K51" s="17">
        <v>2.2807164179104475</v>
      </c>
      <c r="L51" s="17">
        <v>2.2807164179104475</v>
      </c>
      <c r="M51" s="16">
        <v>0</v>
      </c>
      <c r="N51" s="16">
        <v>0</v>
      </c>
      <c r="O51" s="16">
        <v>0</v>
      </c>
    </row>
    <row r="52" spans="2:15" x14ac:dyDescent="0.25">
      <c r="B52" s="16" t="s">
        <v>115</v>
      </c>
      <c r="C52" s="16" t="s">
        <v>30</v>
      </c>
      <c r="D52" s="17">
        <v>1.0203582089552239</v>
      </c>
      <c r="E52" s="17">
        <v>0.51017910447761194</v>
      </c>
      <c r="F52" s="17">
        <v>0.51017910447761194</v>
      </c>
      <c r="G52" s="17">
        <v>0</v>
      </c>
      <c r="H52" s="17">
        <v>0</v>
      </c>
      <c r="I52" s="17">
        <v>0</v>
      </c>
      <c r="J52" s="17">
        <v>4.0814328358208956</v>
      </c>
      <c r="K52" s="17">
        <v>2.0407164179104478</v>
      </c>
      <c r="L52" s="17">
        <v>2.0407164179104478</v>
      </c>
      <c r="M52" s="16">
        <v>0</v>
      </c>
      <c r="N52" s="16">
        <v>0</v>
      </c>
      <c r="O52" s="16">
        <v>0</v>
      </c>
    </row>
    <row r="53" spans="2:15" x14ac:dyDescent="0.25">
      <c r="B53" s="16" t="s">
        <v>138</v>
      </c>
      <c r="C53" s="16" t="s">
        <v>30</v>
      </c>
      <c r="D53" s="17">
        <v>4.5123582089552237</v>
      </c>
      <c r="E53" s="17">
        <v>2.2561791044776118</v>
      </c>
      <c r="F53" s="17">
        <v>2.2561791044776118</v>
      </c>
      <c r="G53" s="17">
        <v>0</v>
      </c>
      <c r="H53" s="17">
        <v>0</v>
      </c>
      <c r="I53" s="17">
        <v>0</v>
      </c>
      <c r="J53" s="17">
        <v>18.049432835820895</v>
      </c>
      <c r="K53" s="17">
        <v>9.0247164179104473</v>
      </c>
      <c r="L53" s="17">
        <v>9.0247164179104473</v>
      </c>
      <c r="M53" s="16">
        <v>0</v>
      </c>
      <c r="N53" s="16">
        <v>0</v>
      </c>
      <c r="O53" s="16">
        <v>0</v>
      </c>
    </row>
    <row r="54" spans="2:15" x14ac:dyDescent="0.25">
      <c r="B54" s="16" t="s">
        <v>66</v>
      </c>
      <c r="C54" s="16" t="s">
        <v>71</v>
      </c>
      <c r="D54" s="17">
        <v>1.5243582089552239</v>
      </c>
      <c r="E54" s="17">
        <v>0.76217910447761195</v>
      </c>
      <c r="F54" s="17">
        <v>0.76217910447761195</v>
      </c>
      <c r="G54" s="17">
        <v>0</v>
      </c>
      <c r="H54" s="17">
        <v>0</v>
      </c>
      <c r="I54" s="17">
        <v>0</v>
      </c>
      <c r="J54" s="17">
        <v>6.0974328358208947</v>
      </c>
      <c r="K54" s="17">
        <v>3.0487164179104473</v>
      </c>
      <c r="L54" s="17">
        <v>3.0487164179104473</v>
      </c>
      <c r="M54" s="16">
        <v>0</v>
      </c>
      <c r="N54" s="16">
        <v>0</v>
      </c>
      <c r="O54" s="16">
        <v>0</v>
      </c>
    </row>
    <row r="55" spans="2:15" x14ac:dyDescent="0.25">
      <c r="B55" s="16" t="s">
        <v>120</v>
      </c>
      <c r="C55" s="16" t="s">
        <v>25</v>
      </c>
      <c r="D55" s="17">
        <v>17.220358208955226</v>
      </c>
      <c r="E55" s="17">
        <v>8.6101791044776128</v>
      </c>
      <c r="F55" s="17">
        <v>8.6101791044776128</v>
      </c>
      <c r="G55" s="17">
        <v>0</v>
      </c>
      <c r="H55" s="17">
        <v>0</v>
      </c>
      <c r="I55" s="17">
        <v>0</v>
      </c>
      <c r="J55" s="17">
        <v>68.881432835820902</v>
      </c>
      <c r="K55" s="17">
        <v>34.440716417910451</v>
      </c>
      <c r="L55" s="17">
        <v>34.440716417910451</v>
      </c>
      <c r="M55" s="16">
        <v>0</v>
      </c>
      <c r="N55" s="16">
        <v>0</v>
      </c>
      <c r="O55" s="16">
        <v>0</v>
      </c>
    </row>
    <row r="56" spans="2:15" x14ac:dyDescent="0.25">
      <c r="B56" s="16" t="s">
        <v>63</v>
      </c>
      <c r="C56" s="16" t="s">
        <v>25</v>
      </c>
      <c r="D56" s="17">
        <v>4.6083582089552237</v>
      </c>
      <c r="E56" s="17">
        <v>2.3041791044776119</v>
      </c>
      <c r="F56" s="17">
        <v>2.3041791044776119</v>
      </c>
      <c r="G56" s="17">
        <v>0</v>
      </c>
      <c r="H56" s="17">
        <v>0</v>
      </c>
      <c r="I56" s="17">
        <v>0</v>
      </c>
      <c r="J56" s="17">
        <v>18.433432835820895</v>
      </c>
      <c r="K56" s="17">
        <v>9.2167164179104475</v>
      </c>
      <c r="L56" s="17">
        <v>9.2167164179104475</v>
      </c>
      <c r="M56" s="16">
        <v>0</v>
      </c>
      <c r="N56" s="16">
        <v>0</v>
      </c>
      <c r="O56" s="16">
        <v>0</v>
      </c>
    </row>
    <row r="57" spans="2:15" x14ac:dyDescent="0.25">
      <c r="B57" s="16" t="s">
        <v>12</v>
      </c>
      <c r="C57" s="16" t="s">
        <v>71</v>
      </c>
      <c r="D57" s="17">
        <v>13.404358208955225</v>
      </c>
      <c r="E57" s="17">
        <v>6.7021791044776124</v>
      </c>
      <c r="F57" s="17">
        <v>6.7021791044776124</v>
      </c>
      <c r="G57" s="17">
        <v>0</v>
      </c>
      <c r="H57" s="17">
        <v>0</v>
      </c>
      <c r="I57" s="17">
        <v>0</v>
      </c>
      <c r="J57" s="17">
        <v>53.6174328358209</v>
      </c>
      <c r="K57" s="17">
        <v>26.80871641791045</v>
      </c>
      <c r="L57" s="17">
        <v>26.80871641791045</v>
      </c>
      <c r="M57" s="16">
        <v>0</v>
      </c>
      <c r="N57" s="16">
        <v>0</v>
      </c>
      <c r="O57" s="16">
        <v>0</v>
      </c>
    </row>
    <row r="58" spans="2:15" x14ac:dyDescent="0.25">
      <c r="B58" s="16" t="s">
        <v>78</v>
      </c>
      <c r="C58" s="16" t="s">
        <v>11</v>
      </c>
      <c r="D58" s="17">
        <v>7.5243582089552241</v>
      </c>
      <c r="E58" s="17">
        <v>3.7621791044776121</v>
      </c>
      <c r="F58" s="17">
        <v>3.7621791044776121</v>
      </c>
      <c r="G58" s="17">
        <v>0</v>
      </c>
      <c r="H58" s="17">
        <v>0</v>
      </c>
      <c r="I58" s="17">
        <v>0</v>
      </c>
      <c r="J58" s="17">
        <v>30.097432835820893</v>
      </c>
      <c r="K58" s="17">
        <v>15.048716417910446</v>
      </c>
      <c r="L58" s="17">
        <v>15.048716417910446</v>
      </c>
      <c r="M58" s="16">
        <v>0</v>
      </c>
      <c r="N58" s="16">
        <v>0</v>
      </c>
      <c r="O58" s="16">
        <v>0</v>
      </c>
    </row>
    <row r="59" spans="2:15" x14ac:dyDescent="0.25">
      <c r="B59" s="16" t="s">
        <v>91</v>
      </c>
      <c r="C59" s="16" t="s">
        <v>11</v>
      </c>
      <c r="D59" s="17">
        <v>16.956358208955223</v>
      </c>
      <c r="E59" s="17">
        <v>8.4781791044776114</v>
      </c>
      <c r="F59" s="17">
        <v>8.4781791044776114</v>
      </c>
      <c r="G59" s="17">
        <v>0</v>
      </c>
      <c r="H59" s="17">
        <v>0</v>
      </c>
      <c r="I59" s="17">
        <v>0</v>
      </c>
      <c r="J59" s="17">
        <v>67.825432835820891</v>
      </c>
      <c r="K59" s="17">
        <v>33.912716417910445</v>
      </c>
      <c r="L59" s="17">
        <v>33.912716417910445</v>
      </c>
      <c r="M59" s="16">
        <v>0</v>
      </c>
      <c r="N59" s="16">
        <v>0</v>
      </c>
      <c r="O59" s="16">
        <v>0</v>
      </c>
    </row>
    <row r="60" spans="2:15" x14ac:dyDescent="0.25">
      <c r="B60" s="16" t="s">
        <v>111</v>
      </c>
      <c r="C60" s="16" t="s">
        <v>25</v>
      </c>
      <c r="D60" s="17">
        <v>16.752358208955226</v>
      </c>
      <c r="E60" s="17">
        <v>8.3761791044776128</v>
      </c>
      <c r="F60" s="17">
        <v>8.3761791044776128</v>
      </c>
      <c r="G60" s="17">
        <v>0</v>
      </c>
      <c r="H60" s="17">
        <v>0</v>
      </c>
      <c r="I60" s="17">
        <v>0</v>
      </c>
      <c r="J60" s="17">
        <v>67.009432835820888</v>
      </c>
      <c r="K60" s="17">
        <v>33.504716417910444</v>
      </c>
      <c r="L60" s="17">
        <v>33.504716417910444</v>
      </c>
      <c r="M60" s="16">
        <v>0</v>
      </c>
      <c r="N60" s="16">
        <v>0</v>
      </c>
      <c r="O60" s="16">
        <v>0</v>
      </c>
    </row>
    <row r="61" spans="2:15" x14ac:dyDescent="0.25">
      <c r="B61" s="16" t="s">
        <v>132</v>
      </c>
      <c r="C61" s="16" t="s">
        <v>30</v>
      </c>
      <c r="D61" s="17">
        <v>2.868358208955224</v>
      </c>
      <c r="E61" s="17">
        <v>1.434179104477612</v>
      </c>
      <c r="F61" s="17">
        <v>1.434179104477612</v>
      </c>
      <c r="G61" s="17">
        <v>0</v>
      </c>
      <c r="H61" s="17">
        <v>0</v>
      </c>
      <c r="I61" s="17">
        <v>0</v>
      </c>
      <c r="J61" s="17">
        <v>11.473432835820896</v>
      </c>
      <c r="K61" s="17">
        <v>5.736716417910448</v>
      </c>
      <c r="L61" s="17">
        <v>5.736716417910448</v>
      </c>
      <c r="M61" s="16">
        <v>0</v>
      </c>
      <c r="N61" s="16">
        <v>0</v>
      </c>
      <c r="O61" s="16">
        <v>0</v>
      </c>
    </row>
    <row r="62" spans="2:15" x14ac:dyDescent="0.25">
      <c r="B62" s="16" t="s">
        <v>122</v>
      </c>
      <c r="C62" s="16" t="s">
        <v>30</v>
      </c>
      <c r="D62" s="17">
        <v>2.3163582089552239</v>
      </c>
      <c r="E62" s="17">
        <v>1.158179104477612</v>
      </c>
      <c r="F62" s="17">
        <v>1.158179104477612</v>
      </c>
      <c r="G62" s="17">
        <v>0</v>
      </c>
      <c r="H62" s="17">
        <v>0</v>
      </c>
      <c r="I62" s="17">
        <v>0</v>
      </c>
      <c r="J62" s="17">
        <v>9.2654328358208957</v>
      </c>
      <c r="K62" s="17">
        <v>4.6327164179104479</v>
      </c>
      <c r="L62" s="17">
        <v>4.6327164179104479</v>
      </c>
      <c r="M62" s="16">
        <v>0</v>
      </c>
      <c r="N62" s="16">
        <v>0</v>
      </c>
      <c r="O62" s="16">
        <v>0</v>
      </c>
    </row>
    <row r="63" spans="2:15" x14ac:dyDescent="0.25">
      <c r="B63" s="16" t="s">
        <v>134</v>
      </c>
      <c r="C63" s="16" t="s">
        <v>11</v>
      </c>
      <c r="D63" s="17">
        <v>5.3763582089552244</v>
      </c>
      <c r="E63" s="17">
        <v>2.6881791044776122</v>
      </c>
      <c r="F63" s="17">
        <v>2.6881791044776122</v>
      </c>
      <c r="G63" s="17">
        <v>0</v>
      </c>
      <c r="H63" s="17">
        <v>0</v>
      </c>
      <c r="I63" s="17">
        <v>0</v>
      </c>
      <c r="J63" s="17">
        <v>21.505432835820894</v>
      </c>
      <c r="K63" s="17">
        <v>10.752716417910447</v>
      </c>
      <c r="L63" s="17">
        <v>10.752716417910447</v>
      </c>
      <c r="M63" s="16">
        <v>0</v>
      </c>
      <c r="N63" s="16">
        <v>0</v>
      </c>
      <c r="O63" s="16">
        <v>0</v>
      </c>
    </row>
    <row r="64" spans="2:15" x14ac:dyDescent="0.25">
      <c r="B64" s="16" t="s">
        <v>97</v>
      </c>
      <c r="C64" s="16" t="s">
        <v>25</v>
      </c>
      <c r="D64" s="17">
        <v>4.2003582089552243</v>
      </c>
      <c r="E64" s="17">
        <v>2.1001791044776121</v>
      </c>
      <c r="F64" s="17">
        <v>2.1001791044776121</v>
      </c>
      <c r="G64" s="17">
        <v>0</v>
      </c>
      <c r="H64" s="17">
        <v>0</v>
      </c>
      <c r="I64" s="17">
        <v>0</v>
      </c>
      <c r="J64" s="17">
        <v>16.801432835820897</v>
      </c>
      <c r="K64" s="17">
        <v>8.4007164179104485</v>
      </c>
      <c r="L64" s="17">
        <v>8.4007164179104485</v>
      </c>
      <c r="M64" s="16">
        <v>0</v>
      </c>
      <c r="N64" s="16">
        <v>0</v>
      </c>
      <c r="O64" s="16">
        <v>0</v>
      </c>
    </row>
    <row r="65" spans="2:15" x14ac:dyDescent="0.25">
      <c r="B65" s="16" t="s">
        <v>80</v>
      </c>
      <c r="C65" s="16" t="s">
        <v>30</v>
      </c>
      <c r="D65" s="17">
        <v>2.7483582089552243</v>
      </c>
      <c r="E65" s="17">
        <v>1.3741791044776122</v>
      </c>
      <c r="F65" s="17">
        <v>1.3741791044776122</v>
      </c>
      <c r="G65" s="17">
        <v>0</v>
      </c>
      <c r="H65" s="17">
        <v>0</v>
      </c>
      <c r="I65" s="17">
        <v>0</v>
      </c>
      <c r="J65" s="17">
        <v>10.993432835820895</v>
      </c>
      <c r="K65" s="17">
        <v>5.4967164179104477</v>
      </c>
      <c r="L65" s="17">
        <v>5.4967164179104477</v>
      </c>
      <c r="M65" s="16">
        <v>0</v>
      </c>
      <c r="N65" s="16">
        <v>0</v>
      </c>
      <c r="O65" s="16">
        <v>0</v>
      </c>
    </row>
    <row r="66" spans="2:15" x14ac:dyDescent="0.25">
      <c r="B66" s="16" t="s">
        <v>139</v>
      </c>
      <c r="C66" s="16" t="s">
        <v>25</v>
      </c>
      <c r="D66" s="17">
        <v>6.8403582089552231</v>
      </c>
      <c r="E66" s="17">
        <v>3.4201791044776115</v>
      </c>
      <c r="F66" s="17">
        <v>3.4201791044776115</v>
      </c>
      <c r="G66" s="17">
        <v>0</v>
      </c>
      <c r="H66" s="17">
        <v>0</v>
      </c>
      <c r="I66" s="17">
        <v>0</v>
      </c>
      <c r="J66" s="17">
        <v>27.361432835820892</v>
      </c>
      <c r="K66" s="17">
        <v>13.680716417910446</v>
      </c>
      <c r="L66" s="17">
        <v>13.680716417910446</v>
      </c>
      <c r="M66" s="16">
        <v>0</v>
      </c>
      <c r="N66" s="16">
        <v>0</v>
      </c>
      <c r="O66" s="16">
        <v>0</v>
      </c>
    </row>
    <row r="67" spans="2:15" x14ac:dyDescent="0.25">
      <c r="B67" s="16" t="s">
        <v>82</v>
      </c>
      <c r="C67" s="16" t="s">
        <v>11</v>
      </c>
      <c r="D67" s="17">
        <v>1.5003582089552239</v>
      </c>
      <c r="E67" s="17">
        <v>0.75017910447761194</v>
      </c>
      <c r="F67" s="17">
        <v>0.75017910447761194</v>
      </c>
      <c r="G67" s="17">
        <v>0</v>
      </c>
      <c r="H67" s="17">
        <v>0</v>
      </c>
      <c r="I67" s="17">
        <v>0</v>
      </c>
      <c r="J67" s="17">
        <v>6.0014328358208946</v>
      </c>
      <c r="K67" s="17">
        <v>3.0007164179104473</v>
      </c>
      <c r="L67" s="17">
        <v>3.0007164179104473</v>
      </c>
      <c r="M67" s="16">
        <v>0</v>
      </c>
      <c r="N67" s="16">
        <v>0</v>
      </c>
      <c r="O67" s="16">
        <v>0</v>
      </c>
    </row>
    <row r="68" spans="2:15" x14ac:dyDescent="0.25">
      <c r="B68" s="16" t="s">
        <v>135</v>
      </c>
      <c r="C68" s="16" t="s">
        <v>30</v>
      </c>
      <c r="D68" s="17">
        <v>1.8603582089552242</v>
      </c>
      <c r="E68" s="17">
        <v>0.9301791044776121</v>
      </c>
      <c r="F68" s="17">
        <v>0.9301791044776121</v>
      </c>
      <c r="G68" s="17">
        <v>0</v>
      </c>
      <c r="H68" s="17">
        <v>0</v>
      </c>
      <c r="I68" s="17">
        <v>0</v>
      </c>
      <c r="J68" s="17">
        <v>7.4414328358208959</v>
      </c>
      <c r="K68" s="17">
        <v>3.7207164179104479</v>
      </c>
      <c r="L68" s="17">
        <v>3.7207164179104479</v>
      </c>
      <c r="M68" s="16">
        <v>0</v>
      </c>
      <c r="N68" s="16">
        <v>0</v>
      </c>
      <c r="O68" s="16">
        <v>0</v>
      </c>
    </row>
    <row r="69" spans="2:15" x14ac:dyDescent="0.25">
      <c r="B69" s="16" t="s">
        <v>136</v>
      </c>
      <c r="C69" s="16" t="s">
        <v>30</v>
      </c>
      <c r="D69" s="17">
        <v>0.96035820895522372</v>
      </c>
      <c r="E69" s="17">
        <v>0.48017910447761186</v>
      </c>
      <c r="F69" s="17">
        <v>0.48017910447761186</v>
      </c>
      <c r="G69" s="17">
        <v>0</v>
      </c>
      <c r="H69" s="17">
        <v>0</v>
      </c>
      <c r="I69" s="17">
        <v>0</v>
      </c>
      <c r="J69" s="17">
        <v>3.8414328358208949</v>
      </c>
      <c r="K69" s="17">
        <v>1.9207164179104474</v>
      </c>
      <c r="L69" s="17">
        <v>1.9207164179104474</v>
      </c>
      <c r="M69" s="16">
        <v>0</v>
      </c>
      <c r="N69" s="16">
        <v>0</v>
      </c>
      <c r="O69" s="16">
        <v>0</v>
      </c>
    </row>
    <row r="70" spans="2:15" x14ac:dyDescent="0.25">
      <c r="B70" s="16" t="s">
        <v>116</v>
      </c>
      <c r="C70" s="16" t="s">
        <v>30</v>
      </c>
      <c r="D70" s="17">
        <v>0.50435820895522387</v>
      </c>
      <c r="E70" s="17">
        <v>0.25217910447761194</v>
      </c>
      <c r="F70" s="17">
        <v>0.25217910447761194</v>
      </c>
      <c r="G70" s="17">
        <v>0</v>
      </c>
      <c r="H70" s="17">
        <v>0</v>
      </c>
      <c r="I70" s="17">
        <v>0</v>
      </c>
      <c r="J70" s="17">
        <v>2.0174328358208955</v>
      </c>
      <c r="K70" s="17">
        <v>1.0087164179104477</v>
      </c>
      <c r="L70" s="17">
        <v>1.0087164179104477</v>
      </c>
      <c r="M70" s="16">
        <v>0</v>
      </c>
      <c r="N70" s="16">
        <v>0</v>
      </c>
      <c r="O70" s="16">
        <v>0</v>
      </c>
    </row>
    <row r="71" spans="2:15" x14ac:dyDescent="0.25">
      <c r="B71" s="16" t="s">
        <v>75</v>
      </c>
      <c r="C71" s="16" t="s">
        <v>30</v>
      </c>
      <c r="D71" s="17">
        <v>11.184358208955224</v>
      </c>
      <c r="E71" s="17">
        <v>5.5921791044776121</v>
      </c>
      <c r="F71" s="17">
        <v>5.5921791044776121</v>
      </c>
      <c r="G71" s="17">
        <v>0</v>
      </c>
      <c r="H71" s="17">
        <v>0</v>
      </c>
      <c r="I71" s="17">
        <v>0</v>
      </c>
      <c r="J71" s="17">
        <v>44.73743283582089</v>
      </c>
      <c r="K71" s="17">
        <v>22.368716417910445</v>
      </c>
      <c r="L71" s="17">
        <v>22.368716417910445</v>
      </c>
      <c r="M71" s="16">
        <v>0</v>
      </c>
      <c r="N71" s="16">
        <v>0</v>
      </c>
      <c r="O71" s="16">
        <v>0</v>
      </c>
    </row>
    <row r="72" spans="2:15" x14ac:dyDescent="0.25">
      <c r="B72" s="16" t="s">
        <v>21</v>
      </c>
      <c r="C72" s="16" t="s">
        <v>30</v>
      </c>
      <c r="D72" s="17">
        <v>0.69635820895522382</v>
      </c>
      <c r="E72" s="17">
        <v>0.34817910447761191</v>
      </c>
      <c r="F72" s="17">
        <v>0.34817910447761191</v>
      </c>
      <c r="G72" s="17">
        <v>0</v>
      </c>
      <c r="H72" s="17">
        <v>0</v>
      </c>
      <c r="I72" s="17">
        <v>0</v>
      </c>
      <c r="J72" s="17">
        <v>2.7854328358208953</v>
      </c>
      <c r="K72" s="17">
        <v>1.3927164179104476</v>
      </c>
      <c r="L72" s="17">
        <v>1.3927164179104476</v>
      </c>
      <c r="M72" s="16">
        <v>0</v>
      </c>
      <c r="N72" s="16">
        <v>0</v>
      </c>
      <c r="O72" s="16">
        <v>0</v>
      </c>
    </row>
    <row r="73" spans="2:15" x14ac:dyDescent="0.25">
      <c r="B73" s="16" t="s">
        <v>72</v>
      </c>
      <c r="C73" s="16" t="s">
        <v>30</v>
      </c>
      <c r="D73" s="17">
        <v>1.404358208955224</v>
      </c>
      <c r="E73" s="17">
        <v>0.702179104477612</v>
      </c>
      <c r="F73" s="17">
        <v>0.702179104477612</v>
      </c>
      <c r="G73" s="17">
        <v>0</v>
      </c>
      <c r="H73" s="17">
        <v>0</v>
      </c>
      <c r="I73" s="17">
        <v>0</v>
      </c>
      <c r="J73" s="17">
        <v>5.6174328358208951</v>
      </c>
      <c r="K73" s="17">
        <v>2.8087164179104476</v>
      </c>
      <c r="L73" s="17">
        <v>2.8087164179104476</v>
      </c>
      <c r="M73" s="16">
        <v>0</v>
      </c>
      <c r="N73" s="16">
        <v>0</v>
      </c>
      <c r="O73" s="16">
        <v>0</v>
      </c>
    </row>
    <row r="74" spans="2:15" x14ac:dyDescent="0.25">
      <c r="B74" s="16" t="s">
        <v>118</v>
      </c>
      <c r="C74" s="16" t="s">
        <v>30</v>
      </c>
      <c r="D74" s="17">
        <v>0.9363582089552237</v>
      </c>
      <c r="E74" s="17">
        <v>0.46817910447761185</v>
      </c>
      <c r="F74" s="17">
        <v>0.46817910447761185</v>
      </c>
      <c r="G74" s="17">
        <v>0</v>
      </c>
      <c r="H74" s="17">
        <v>0</v>
      </c>
      <c r="I74" s="17">
        <v>0</v>
      </c>
      <c r="J74" s="17">
        <v>3.7454328358208948</v>
      </c>
      <c r="K74" s="17">
        <v>1.8727164179104474</v>
      </c>
      <c r="L74" s="17">
        <v>1.8727164179104474</v>
      </c>
      <c r="M74" s="16">
        <v>0</v>
      </c>
      <c r="N74" s="16">
        <v>0</v>
      </c>
      <c r="O74" s="16">
        <v>0</v>
      </c>
    </row>
    <row r="75" spans="2:15" x14ac:dyDescent="0.25">
      <c r="B75" s="16"/>
      <c r="C75" s="16" t="s">
        <v>176</v>
      </c>
      <c r="D75" s="17">
        <v>114</v>
      </c>
      <c r="E75" s="17">
        <v>57.132626865671661</v>
      </c>
      <c r="F75" s="17">
        <v>57.132626865671661</v>
      </c>
      <c r="G75" s="17">
        <v>0</v>
      </c>
      <c r="H75" s="17">
        <v>0</v>
      </c>
      <c r="I75" s="17">
        <v>0</v>
      </c>
      <c r="J75" s="17">
        <v>457</v>
      </c>
      <c r="K75" s="17">
        <v>228.53050746268661</v>
      </c>
      <c r="L75" s="17">
        <v>228.53050746268661</v>
      </c>
      <c r="M75" s="17">
        <v>0</v>
      </c>
      <c r="N75" s="17">
        <v>0</v>
      </c>
      <c r="O75" s="17">
        <v>0</v>
      </c>
    </row>
    <row r="76" spans="2:15" x14ac:dyDescent="0.25">
      <c r="B76" s="16"/>
      <c r="C76" s="16" t="s">
        <v>177</v>
      </c>
      <c r="D76" s="17">
        <v>65</v>
      </c>
      <c r="E76" s="17">
        <v>32.395432835820898</v>
      </c>
      <c r="F76" s="17">
        <v>32.395432835820898</v>
      </c>
      <c r="G76" s="17">
        <v>0</v>
      </c>
      <c r="H76" s="17">
        <v>0</v>
      </c>
      <c r="I76" s="17">
        <v>0</v>
      </c>
      <c r="J76" s="17">
        <v>259</v>
      </c>
      <c r="K76" s="17">
        <v>129.58173134328359</v>
      </c>
      <c r="L76" s="17">
        <v>129.58173134328359</v>
      </c>
      <c r="M76" s="17">
        <v>0</v>
      </c>
      <c r="N76" s="17">
        <v>0</v>
      </c>
      <c r="O76" s="17">
        <v>0</v>
      </c>
    </row>
    <row r="77" spans="2:15" x14ac:dyDescent="0.25">
      <c r="B77" s="16"/>
      <c r="C77" s="16" t="s">
        <v>178</v>
      </c>
      <c r="D77" s="17">
        <v>80</v>
      </c>
      <c r="E77" s="17">
        <v>40.081970149253728</v>
      </c>
      <c r="F77" s="17">
        <v>40.081970149253728</v>
      </c>
      <c r="G77" s="17">
        <v>0</v>
      </c>
      <c r="H77" s="17">
        <v>0</v>
      </c>
      <c r="I77" s="17">
        <v>0</v>
      </c>
      <c r="J77" s="17">
        <v>321</v>
      </c>
      <c r="K77" s="17">
        <v>160.32788059701491</v>
      </c>
      <c r="L77" s="17">
        <v>160.32788059701491</v>
      </c>
      <c r="M77" s="17">
        <v>0</v>
      </c>
      <c r="N77" s="17">
        <v>0</v>
      </c>
      <c r="O77" s="17">
        <v>0</v>
      </c>
    </row>
    <row r="78" spans="2:15" x14ac:dyDescent="0.25">
      <c r="B78" s="16"/>
      <c r="C78" s="16" t="s">
        <v>179</v>
      </c>
      <c r="D78" s="17">
        <v>60</v>
      </c>
      <c r="E78" s="17">
        <v>30.079970149253729</v>
      </c>
      <c r="F78" s="17">
        <v>30.079970149253729</v>
      </c>
      <c r="G78" s="17">
        <v>0</v>
      </c>
      <c r="H78" s="17">
        <v>0</v>
      </c>
      <c r="I78" s="17">
        <v>0</v>
      </c>
      <c r="J78" s="17">
        <v>241</v>
      </c>
      <c r="K78" s="17">
        <v>120.31988059701492</v>
      </c>
      <c r="L78" s="17">
        <v>120.31988059701492</v>
      </c>
      <c r="M78" s="17">
        <v>0</v>
      </c>
      <c r="N78" s="17">
        <v>0</v>
      </c>
      <c r="O78" s="17">
        <v>0</v>
      </c>
    </row>
  </sheetData>
  <mergeCells count="2">
    <mergeCell ref="D6:I6"/>
    <mergeCell ref="J6:O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B2:O85"/>
  <sheetViews>
    <sheetView workbookViewId="0">
      <selection activeCell="R72" sqref="R72"/>
    </sheetView>
  </sheetViews>
  <sheetFormatPr defaultColWidth="8.85546875" defaultRowHeight="15" x14ac:dyDescent="0.25"/>
  <cols>
    <col min="1" max="1" width="3.7109375" style="12" customWidth="1"/>
    <col min="2" max="2" width="13.28515625" style="12" customWidth="1"/>
    <col min="3" max="3" width="24.7109375" style="12" customWidth="1"/>
    <col min="4" max="15" width="14.5703125" style="12" customWidth="1"/>
    <col min="16" max="16384" width="8.85546875" style="12"/>
  </cols>
  <sheetData>
    <row r="2" spans="2:15" x14ac:dyDescent="0.25">
      <c r="B2" s="56" t="s">
        <v>261</v>
      </c>
    </row>
    <row r="3" spans="2:15" x14ac:dyDescent="0.25">
      <c r="B3" s="12" t="s">
        <v>202</v>
      </c>
    </row>
    <row r="4" spans="2:15" x14ac:dyDescent="0.25">
      <c r="B4" s="12" t="s">
        <v>203</v>
      </c>
    </row>
    <row r="6" spans="2:15" x14ac:dyDescent="0.25">
      <c r="B6" s="139"/>
      <c r="C6" s="139"/>
      <c r="D6" s="382" t="s">
        <v>262</v>
      </c>
      <c r="E6" s="382"/>
      <c r="F6" s="382"/>
      <c r="G6" s="382"/>
      <c r="H6" s="382"/>
      <c r="I6" s="382"/>
      <c r="J6" s="382" t="s">
        <v>205</v>
      </c>
      <c r="K6" s="382"/>
      <c r="L6" s="382"/>
      <c r="M6" s="382"/>
      <c r="N6" s="382"/>
      <c r="O6" s="382"/>
    </row>
    <row r="7" spans="2:15" s="56" customFormat="1" ht="27" thickBot="1" x14ac:dyDescent="0.3">
      <c r="B7" s="327" t="s">
        <v>7</v>
      </c>
      <c r="C7" s="314" t="s">
        <v>166</v>
      </c>
      <c r="D7" s="314" t="s">
        <v>173</v>
      </c>
      <c r="E7" s="315" t="s">
        <v>167</v>
      </c>
      <c r="F7" s="315" t="s">
        <v>168</v>
      </c>
      <c r="G7" s="315" t="s">
        <v>169</v>
      </c>
      <c r="H7" s="315" t="s">
        <v>170</v>
      </c>
      <c r="I7" s="315" t="s">
        <v>171</v>
      </c>
      <c r="J7" s="315" t="s">
        <v>173</v>
      </c>
      <c r="K7" s="315" t="s">
        <v>167</v>
      </c>
      <c r="L7" s="315" t="s">
        <v>168</v>
      </c>
      <c r="M7" s="315" t="s">
        <v>169</v>
      </c>
      <c r="N7" s="315" t="s">
        <v>170</v>
      </c>
      <c r="O7" s="315" t="s">
        <v>171</v>
      </c>
    </row>
    <row r="8" spans="2:15" ht="15.75" thickTop="1" x14ac:dyDescent="0.25">
      <c r="B8" s="269" t="s">
        <v>137</v>
      </c>
      <c r="C8" s="269" t="s">
        <v>30</v>
      </c>
      <c r="D8" s="137">
        <v>9.1</v>
      </c>
      <c r="E8" s="137">
        <v>4.55</v>
      </c>
      <c r="F8" s="137">
        <v>4.55</v>
      </c>
      <c r="G8" s="137">
        <v>0</v>
      </c>
      <c r="H8" s="137">
        <v>0</v>
      </c>
      <c r="I8" s="137">
        <v>0</v>
      </c>
      <c r="J8" s="137">
        <v>21.84</v>
      </c>
      <c r="K8" s="137">
        <v>10.92</v>
      </c>
      <c r="L8" s="137">
        <v>10.92</v>
      </c>
      <c r="M8" s="137">
        <v>0</v>
      </c>
      <c r="N8" s="137">
        <v>0</v>
      </c>
      <c r="O8" s="137">
        <v>0</v>
      </c>
    </row>
    <row r="9" spans="2:15" x14ac:dyDescent="0.25">
      <c r="B9" s="51" t="s">
        <v>131</v>
      </c>
      <c r="C9" s="51" t="s">
        <v>30</v>
      </c>
      <c r="D9" s="54">
        <v>1</v>
      </c>
      <c r="E9" s="54">
        <v>0.5</v>
      </c>
      <c r="F9" s="54">
        <v>0.5</v>
      </c>
      <c r="G9" s="54">
        <v>0</v>
      </c>
      <c r="H9" s="54">
        <v>0</v>
      </c>
      <c r="I9" s="54">
        <v>0</v>
      </c>
      <c r="J9" s="54">
        <v>2.4</v>
      </c>
      <c r="K9" s="54">
        <v>1.2</v>
      </c>
      <c r="L9" s="54">
        <v>1.2</v>
      </c>
      <c r="M9" s="54">
        <v>0</v>
      </c>
      <c r="N9" s="54">
        <v>0</v>
      </c>
      <c r="O9" s="54">
        <v>0</v>
      </c>
    </row>
    <row r="10" spans="2:15" x14ac:dyDescent="0.25">
      <c r="B10" s="51" t="s">
        <v>56</v>
      </c>
      <c r="C10" s="51" t="s">
        <v>30</v>
      </c>
      <c r="D10" s="54">
        <v>5.9</v>
      </c>
      <c r="E10" s="54">
        <v>2.95</v>
      </c>
      <c r="F10" s="54">
        <v>2.95</v>
      </c>
      <c r="G10" s="54">
        <v>0</v>
      </c>
      <c r="H10" s="54">
        <v>0</v>
      </c>
      <c r="I10" s="54">
        <v>0</v>
      </c>
      <c r="J10" s="54">
        <v>14.16</v>
      </c>
      <c r="K10" s="54">
        <v>7.08</v>
      </c>
      <c r="L10" s="54">
        <v>7.08</v>
      </c>
      <c r="M10" s="54">
        <v>0</v>
      </c>
      <c r="N10" s="54">
        <v>0</v>
      </c>
      <c r="O10" s="54">
        <v>0</v>
      </c>
    </row>
    <row r="11" spans="2:15" x14ac:dyDescent="0.25">
      <c r="B11" s="51" t="s">
        <v>98</v>
      </c>
      <c r="C11" s="51" t="s">
        <v>30</v>
      </c>
      <c r="D11" s="54">
        <v>1</v>
      </c>
      <c r="E11" s="54">
        <v>0.5</v>
      </c>
      <c r="F11" s="54">
        <v>0.5</v>
      </c>
      <c r="G11" s="54">
        <v>0</v>
      </c>
      <c r="H11" s="54">
        <v>0</v>
      </c>
      <c r="I11" s="54">
        <v>0</v>
      </c>
      <c r="J11" s="54">
        <v>2.4</v>
      </c>
      <c r="K11" s="54">
        <v>1.2</v>
      </c>
      <c r="L11" s="54">
        <v>1.2</v>
      </c>
      <c r="M11" s="54">
        <v>0</v>
      </c>
      <c r="N11" s="54">
        <v>0</v>
      </c>
      <c r="O11" s="54">
        <v>0</v>
      </c>
    </row>
    <row r="12" spans="2:15" x14ac:dyDescent="0.25">
      <c r="B12" s="51" t="s">
        <v>123</v>
      </c>
      <c r="C12" s="51" t="s">
        <v>25</v>
      </c>
      <c r="D12" s="54">
        <v>20.400000000000002</v>
      </c>
      <c r="E12" s="54">
        <v>10.200000000000001</v>
      </c>
      <c r="F12" s="54">
        <v>10.200000000000001</v>
      </c>
      <c r="G12" s="54">
        <v>0</v>
      </c>
      <c r="H12" s="54">
        <v>0</v>
      </c>
      <c r="I12" s="54">
        <v>0</v>
      </c>
      <c r="J12" s="54">
        <v>48.96</v>
      </c>
      <c r="K12" s="54">
        <v>24.48</v>
      </c>
      <c r="L12" s="54">
        <v>24.48</v>
      </c>
      <c r="M12" s="54">
        <v>0</v>
      </c>
      <c r="N12" s="54">
        <v>0</v>
      </c>
      <c r="O12" s="54">
        <v>0</v>
      </c>
    </row>
    <row r="13" spans="2:15" x14ac:dyDescent="0.25">
      <c r="B13" s="51" t="s">
        <v>68</v>
      </c>
      <c r="C13" s="51" t="s">
        <v>71</v>
      </c>
      <c r="D13" s="54">
        <v>64.900000000000006</v>
      </c>
      <c r="E13" s="54">
        <v>32.450000000000003</v>
      </c>
      <c r="F13" s="54">
        <v>32.450000000000003</v>
      </c>
      <c r="G13" s="54">
        <v>0</v>
      </c>
      <c r="H13" s="54">
        <v>0</v>
      </c>
      <c r="I13" s="54">
        <v>0</v>
      </c>
      <c r="J13" s="54">
        <v>155.76</v>
      </c>
      <c r="K13" s="54">
        <v>77.88</v>
      </c>
      <c r="L13" s="54">
        <v>77.88</v>
      </c>
      <c r="M13" s="54">
        <v>0</v>
      </c>
      <c r="N13" s="54">
        <v>0</v>
      </c>
      <c r="O13" s="54">
        <v>0</v>
      </c>
    </row>
    <row r="14" spans="2:15" x14ac:dyDescent="0.25">
      <c r="B14" s="51" t="s">
        <v>99</v>
      </c>
      <c r="C14" s="51" t="s">
        <v>30</v>
      </c>
      <c r="D14" s="54">
        <v>0.5</v>
      </c>
      <c r="E14" s="54">
        <v>0.25</v>
      </c>
      <c r="F14" s="54">
        <v>0.25</v>
      </c>
      <c r="G14" s="54">
        <v>0</v>
      </c>
      <c r="H14" s="54">
        <v>0</v>
      </c>
      <c r="I14" s="54">
        <v>0</v>
      </c>
      <c r="J14" s="54">
        <v>1.2</v>
      </c>
      <c r="K14" s="54">
        <v>0.6</v>
      </c>
      <c r="L14" s="54">
        <v>0.6</v>
      </c>
      <c r="M14" s="54">
        <v>0</v>
      </c>
      <c r="N14" s="54">
        <v>0</v>
      </c>
      <c r="O14" s="54">
        <v>0</v>
      </c>
    </row>
    <row r="15" spans="2:15" x14ac:dyDescent="0.25">
      <c r="B15" s="51" t="s">
        <v>127</v>
      </c>
      <c r="C15" s="51" t="s">
        <v>11</v>
      </c>
      <c r="D15" s="54">
        <v>6.3000000000000007</v>
      </c>
      <c r="E15" s="54">
        <v>3.1500000000000004</v>
      </c>
      <c r="F15" s="54">
        <v>3.1500000000000004</v>
      </c>
      <c r="G15" s="54">
        <v>0</v>
      </c>
      <c r="H15" s="54">
        <v>0</v>
      </c>
      <c r="I15" s="54">
        <v>0</v>
      </c>
      <c r="J15" s="54">
        <v>15.12</v>
      </c>
      <c r="K15" s="54">
        <v>7.56</v>
      </c>
      <c r="L15" s="54">
        <v>7.56</v>
      </c>
      <c r="M15" s="54">
        <v>0</v>
      </c>
      <c r="N15" s="54">
        <v>0</v>
      </c>
      <c r="O15" s="54">
        <v>0</v>
      </c>
    </row>
    <row r="16" spans="2:15" x14ac:dyDescent="0.25">
      <c r="B16" s="51" t="s">
        <v>39</v>
      </c>
      <c r="C16" s="51" t="s">
        <v>11</v>
      </c>
      <c r="D16" s="54">
        <v>5</v>
      </c>
      <c r="E16" s="54">
        <v>2.5</v>
      </c>
      <c r="F16" s="54">
        <v>2.5</v>
      </c>
      <c r="G16" s="54">
        <v>0</v>
      </c>
      <c r="H16" s="54">
        <v>0</v>
      </c>
      <c r="I16" s="54">
        <v>0</v>
      </c>
      <c r="J16" s="54">
        <v>12</v>
      </c>
      <c r="K16" s="54">
        <v>6</v>
      </c>
      <c r="L16" s="54">
        <v>6</v>
      </c>
      <c r="M16" s="54">
        <v>0</v>
      </c>
      <c r="N16" s="54">
        <v>0</v>
      </c>
      <c r="O16" s="54">
        <v>0</v>
      </c>
    </row>
    <row r="17" spans="2:15" x14ac:dyDescent="0.25">
      <c r="B17" s="51" t="s">
        <v>121</v>
      </c>
      <c r="C17" s="51" t="s">
        <v>30</v>
      </c>
      <c r="D17" s="54">
        <v>7.4</v>
      </c>
      <c r="E17" s="54">
        <v>3.7</v>
      </c>
      <c r="F17" s="54">
        <v>3.7</v>
      </c>
      <c r="G17" s="54">
        <v>0</v>
      </c>
      <c r="H17" s="54">
        <v>0</v>
      </c>
      <c r="I17" s="54">
        <v>0</v>
      </c>
      <c r="J17" s="54">
        <v>17.759999999999998</v>
      </c>
      <c r="K17" s="54">
        <v>8.879999999999999</v>
      </c>
      <c r="L17" s="54">
        <v>8.879999999999999</v>
      </c>
      <c r="M17" s="54">
        <v>0</v>
      </c>
      <c r="N17" s="54">
        <v>0</v>
      </c>
      <c r="O17" s="54">
        <v>0</v>
      </c>
    </row>
    <row r="18" spans="2:15" x14ac:dyDescent="0.25">
      <c r="B18" s="51" t="s">
        <v>114</v>
      </c>
      <c r="C18" s="51" t="s">
        <v>71</v>
      </c>
      <c r="D18" s="54">
        <v>13</v>
      </c>
      <c r="E18" s="54">
        <v>6.5</v>
      </c>
      <c r="F18" s="54">
        <v>6.5</v>
      </c>
      <c r="G18" s="54">
        <v>0</v>
      </c>
      <c r="H18" s="54">
        <v>0</v>
      </c>
      <c r="I18" s="54">
        <v>0</v>
      </c>
      <c r="J18" s="54">
        <v>31.2</v>
      </c>
      <c r="K18" s="54">
        <v>15.6</v>
      </c>
      <c r="L18" s="54">
        <v>15.6</v>
      </c>
      <c r="M18" s="54">
        <v>0</v>
      </c>
      <c r="N18" s="54">
        <v>0</v>
      </c>
      <c r="O18" s="54">
        <v>0</v>
      </c>
    </row>
    <row r="19" spans="2:15" x14ac:dyDescent="0.25">
      <c r="B19" s="51" t="s">
        <v>107</v>
      </c>
      <c r="C19" s="51" t="s">
        <v>30</v>
      </c>
      <c r="D19" s="54">
        <v>2.4000000000000004</v>
      </c>
      <c r="E19" s="54">
        <v>1.2000000000000002</v>
      </c>
      <c r="F19" s="54">
        <v>1.2000000000000002</v>
      </c>
      <c r="G19" s="54">
        <v>0</v>
      </c>
      <c r="H19" s="54">
        <v>0</v>
      </c>
      <c r="I19" s="54">
        <v>0</v>
      </c>
      <c r="J19" s="54">
        <v>5.76</v>
      </c>
      <c r="K19" s="54">
        <v>2.88</v>
      </c>
      <c r="L19" s="54">
        <v>2.88</v>
      </c>
      <c r="M19" s="54">
        <v>0</v>
      </c>
      <c r="N19" s="54">
        <v>0</v>
      </c>
      <c r="O19" s="54">
        <v>0</v>
      </c>
    </row>
    <row r="20" spans="2:15" x14ac:dyDescent="0.25">
      <c r="B20" s="51" t="s">
        <v>84</v>
      </c>
      <c r="C20" s="51" t="s">
        <v>71</v>
      </c>
      <c r="D20" s="54">
        <v>1.2000000000000002</v>
      </c>
      <c r="E20" s="54">
        <v>0.60000000000000009</v>
      </c>
      <c r="F20" s="54">
        <v>0.60000000000000009</v>
      </c>
      <c r="G20" s="54">
        <v>0</v>
      </c>
      <c r="H20" s="54">
        <v>0</v>
      </c>
      <c r="I20" s="54">
        <v>0</v>
      </c>
      <c r="J20" s="54">
        <v>2.88</v>
      </c>
      <c r="K20" s="54">
        <v>1.44</v>
      </c>
      <c r="L20" s="54">
        <v>1.44</v>
      </c>
      <c r="M20" s="54">
        <v>0</v>
      </c>
      <c r="N20" s="54">
        <v>0</v>
      </c>
      <c r="O20" s="54">
        <v>0</v>
      </c>
    </row>
    <row r="21" spans="2:15" x14ac:dyDescent="0.25">
      <c r="B21" s="51" t="s">
        <v>105</v>
      </c>
      <c r="C21" s="51" t="s">
        <v>30</v>
      </c>
      <c r="D21" s="54">
        <v>0.60000000000000009</v>
      </c>
      <c r="E21" s="54">
        <v>0.30000000000000004</v>
      </c>
      <c r="F21" s="54">
        <v>0.30000000000000004</v>
      </c>
      <c r="G21" s="54">
        <v>0</v>
      </c>
      <c r="H21" s="54">
        <v>0</v>
      </c>
      <c r="I21" s="54">
        <v>0</v>
      </c>
      <c r="J21" s="54">
        <v>1.44</v>
      </c>
      <c r="K21" s="54">
        <v>0.72</v>
      </c>
      <c r="L21" s="54">
        <v>0.72</v>
      </c>
      <c r="M21" s="54">
        <v>0</v>
      </c>
      <c r="N21" s="54">
        <v>0</v>
      </c>
      <c r="O21" s="54">
        <v>0</v>
      </c>
    </row>
    <row r="22" spans="2:15" x14ac:dyDescent="0.25">
      <c r="B22" s="51" t="s">
        <v>101</v>
      </c>
      <c r="C22" s="51" t="s">
        <v>30</v>
      </c>
      <c r="D22" s="54">
        <v>33</v>
      </c>
      <c r="E22" s="54">
        <v>16.5</v>
      </c>
      <c r="F22" s="54">
        <v>16.5</v>
      </c>
      <c r="G22" s="54">
        <v>0</v>
      </c>
      <c r="H22" s="54">
        <v>0</v>
      </c>
      <c r="I22" s="54">
        <v>0</v>
      </c>
      <c r="J22" s="54">
        <v>79.2</v>
      </c>
      <c r="K22" s="54">
        <v>39.6</v>
      </c>
      <c r="L22" s="54">
        <v>39.6</v>
      </c>
      <c r="M22" s="54">
        <v>0</v>
      </c>
      <c r="N22" s="54">
        <v>0</v>
      </c>
      <c r="O22" s="54">
        <v>0</v>
      </c>
    </row>
    <row r="23" spans="2:15" x14ac:dyDescent="0.25">
      <c r="B23" s="51" t="s">
        <v>42</v>
      </c>
      <c r="C23" s="51" t="s">
        <v>30</v>
      </c>
      <c r="D23" s="54">
        <v>10.9</v>
      </c>
      <c r="E23" s="54">
        <v>5.45</v>
      </c>
      <c r="F23" s="54">
        <v>5.45</v>
      </c>
      <c r="G23" s="54">
        <v>0</v>
      </c>
      <c r="H23" s="54">
        <v>0</v>
      </c>
      <c r="I23" s="54">
        <v>0</v>
      </c>
      <c r="J23" s="54">
        <v>26.16</v>
      </c>
      <c r="K23" s="54">
        <v>13.08</v>
      </c>
      <c r="L23" s="54">
        <v>13.08</v>
      </c>
      <c r="M23" s="54">
        <v>0</v>
      </c>
      <c r="N23" s="54">
        <v>0</v>
      </c>
      <c r="O23" s="54">
        <v>0</v>
      </c>
    </row>
    <row r="24" spans="2:15" x14ac:dyDescent="0.25">
      <c r="B24" s="51" t="s">
        <v>50</v>
      </c>
      <c r="C24" s="51" t="s">
        <v>30</v>
      </c>
      <c r="D24" s="54">
        <v>3.8000000000000003</v>
      </c>
      <c r="E24" s="54">
        <v>1.9000000000000001</v>
      </c>
      <c r="F24" s="54">
        <v>1.9000000000000001</v>
      </c>
      <c r="G24" s="54">
        <v>0</v>
      </c>
      <c r="H24" s="54">
        <v>0</v>
      </c>
      <c r="I24" s="54">
        <v>0</v>
      </c>
      <c r="J24" s="54">
        <v>9.1199999999999992</v>
      </c>
      <c r="K24" s="54">
        <v>4.5599999999999996</v>
      </c>
      <c r="L24" s="54">
        <v>4.5599999999999996</v>
      </c>
      <c r="M24" s="54">
        <v>0</v>
      </c>
      <c r="N24" s="54">
        <v>0</v>
      </c>
      <c r="O24" s="54">
        <v>0</v>
      </c>
    </row>
    <row r="25" spans="2:15" x14ac:dyDescent="0.25">
      <c r="B25" s="51" t="s">
        <v>93</v>
      </c>
      <c r="C25" s="51" t="s">
        <v>30</v>
      </c>
      <c r="D25" s="54">
        <v>0.4</v>
      </c>
      <c r="E25" s="54">
        <v>0.2</v>
      </c>
      <c r="F25" s="54">
        <v>0.2</v>
      </c>
      <c r="G25" s="54">
        <v>0</v>
      </c>
      <c r="H25" s="54">
        <v>0</v>
      </c>
      <c r="I25" s="54">
        <v>0</v>
      </c>
      <c r="J25" s="54">
        <v>0.96</v>
      </c>
      <c r="K25" s="54">
        <v>0.48</v>
      </c>
      <c r="L25" s="54">
        <v>0.48</v>
      </c>
      <c r="M25" s="54">
        <v>0</v>
      </c>
      <c r="N25" s="54">
        <v>0</v>
      </c>
      <c r="O25" s="54">
        <v>0</v>
      </c>
    </row>
    <row r="26" spans="2:15" x14ac:dyDescent="0.25">
      <c r="B26" s="51" t="s">
        <v>128</v>
      </c>
      <c r="C26" s="51" t="s">
        <v>30</v>
      </c>
      <c r="D26" s="54">
        <v>1.6</v>
      </c>
      <c r="E26" s="54">
        <v>0.8</v>
      </c>
      <c r="F26" s="54">
        <v>0.8</v>
      </c>
      <c r="G26" s="54">
        <v>0</v>
      </c>
      <c r="H26" s="54">
        <v>0</v>
      </c>
      <c r="I26" s="54">
        <v>0</v>
      </c>
      <c r="J26" s="54">
        <v>3.84</v>
      </c>
      <c r="K26" s="54">
        <v>1.92</v>
      </c>
      <c r="L26" s="54">
        <v>1.92</v>
      </c>
      <c r="M26" s="54">
        <v>0</v>
      </c>
      <c r="N26" s="54">
        <v>0</v>
      </c>
      <c r="O26" s="54">
        <v>0</v>
      </c>
    </row>
    <row r="27" spans="2:15" x14ac:dyDescent="0.25">
      <c r="B27" s="51" t="s">
        <v>26</v>
      </c>
      <c r="C27" s="51" t="s">
        <v>30</v>
      </c>
      <c r="D27" s="54">
        <v>0.60000000000000009</v>
      </c>
      <c r="E27" s="54">
        <v>0.30000000000000004</v>
      </c>
      <c r="F27" s="54">
        <v>0.30000000000000004</v>
      </c>
      <c r="G27" s="54">
        <v>0</v>
      </c>
      <c r="H27" s="54">
        <v>0</v>
      </c>
      <c r="I27" s="54">
        <v>0</v>
      </c>
      <c r="J27" s="54">
        <v>1.44</v>
      </c>
      <c r="K27" s="54">
        <v>0.72</v>
      </c>
      <c r="L27" s="54">
        <v>0.72</v>
      </c>
      <c r="M27" s="54">
        <v>0</v>
      </c>
      <c r="N27" s="54">
        <v>0</v>
      </c>
      <c r="O27" s="54">
        <v>0</v>
      </c>
    </row>
    <row r="28" spans="2:15" x14ac:dyDescent="0.25">
      <c r="B28" s="51" t="s">
        <v>87</v>
      </c>
      <c r="C28" s="51" t="s">
        <v>71</v>
      </c>
      <c r="D28" s="54">
        <v>0.5</v>
      </c>
      <c r="E28" s="54">
        <v>0.25</v>
      </c>
      <c r="F28" s="54">
        <v>0.25</v>
      </c>
      <c r="G28" s="54">
        <v>0</v>
      </c>
      <c r="H28" s="54">
        <v>0</v>
      </c>
      <c r="I28" s="54">
        <v>0</v>
      </c>
      <c r="J28" s="54">
        <v>1.2</v>
      </c>
      <c r="K28" s="54">
        <v>0.6</v>
      </c>
      <c r="L28" s="54">
        <v>0.6</v>
      </c>
      <c r="M28" s="54">
        <v>0</v>
      </c>
      <c r="N28" s="54">
        <v>0</v>
      </c>
      <c r="O28" s="54">
        <v>0</v>
      </c>
    </row>
    <row r="29" spans="2:15" x14ac:dyDescent="0.25">
      <c r="B29" s="51" t="s">
        <v>129</v>
      </c>
      <c r="C29" s="51" t="s">
        <v>30</v>
      </c>
      <c r="D29" s="54">
        <v>0.5</v>
      </c>
      <c r="E29" s="54">
        <v>0.25</v>
      </c>
      <c r="F29" s="54">
        <v>0.25</v>
      </c>
      <c r="G29" s="54">
        <v>0</v>
      </c>
      <c r="H29" s="54">
        <v>0</v>
      </c>
      <c r="I29" s="54">
        <v>0</v>
      </c>
      <c r="J29" s="54">
        <v>1.2</v>
      </c>
      <c r="K29" s="54">
        <v>0.6</v>
      </c>
      <c r="L29" s="54">
        <v>0.6</v>
      </c>
      <c r="M29" s="54">
        <v>0</v>
      </c>
      <c r="N29" s="54">
        <v>0</v>
      </c>
      <c r="O29" s="54">
        <v>0</v>
      </c>
    </row>
    <row r="30" spans="2:15" x14ac:dyDescent="0.25">
      <c r="B30" s="51" t="s">
        <v>109</v>
      </c>
      <c r="C30" s="51" t="s">
        <v>30</v>
      </c>
      <c r="D30" s="54">
        <v>0.5</v>
      </c>
      <c r="E30" s="54">
        <v>0.25</v>
      </c>
      <c r="F30" s="54">
        <v>0.25</v>
      </c>
      <c r="G30" s="54">
        <v>0</v>
      </c>
      <c r="H30" s="54">
        <v>0</v>
      </c>
      <c r="I30" s="54">
        <v>0</v>
      </c>
      <c r="J30" s="54">
        <v>1.2</v>
      </c>
      <c r="K30" s="54">
        <v>0.6</v>
      </c>
      <c r="L30" s="54">
        <v>0.6</v>
      </c>
      <c r="M30" s="54">
        <v>0</v>
      </c>
      <c r="N30" s="54">
        <v>0</v>
      </c>
      <c r="O30" s="54">
        <v>0</v>
      </c>
    </row>
    <row r="31" spans="2:15" x14ac:dyDescent="0.25">
      <c r="B31" s="51" t="s">
        <v>112</v>
      </c>
      <c r="C31" s="51" t="s">
        <v>71</v>
      </c>
      <c r="D31" s="54">
        <v>0.9</v>
      </c>
      <c r="E31" s="54">
        <v>0.45</v>
      </c>
      <c r="F31" s="54">
        <v>0.45</v>
      </c>
      <c r="G31" s="54">
        <v>0</v>
      </c>
      <c r="H31" s="54">
        <v>0</v>
      </c>
      <c r="I31" s="54">
        <v>0</v>
      </c>
      <c r="J31" s="54">
        <v>2.16</v>
      </c>
      <c r="K31" s="54">
        <v>1.08</v>
      </c>
      <c r="L31" s="54">
        <v>1.08</v>
      </c>
      <c r="M31" s="54">
        <v>0</v>
      </c>
      <c r="N31" s="54">
        <v>0</v>
      </c>
      <c r="O31" s="54">
        <v>0</v>
      </c>
    </row>
    <row r="32" spans="2:15" x14ac:dyDescent="0.25">
      <c r="B32" s="51" t="s">
        <v>119</v>
      </c>
      <c r="C32" s="51" t="s">
        <v>71</v>
      </c>
      <c r="D32" s="54">
        <v>1.4000000000000001</v>
      </c>
      <c r="E32" s="54">
        <v>0.70000000000000007</v>
      </c>
      <c r="F32" s="54">
        <v>0.70000000000000007</v>
      </c>
      <c r="G32" s="54">
        <v>0</v>
      </c>
      <c r="H32" s="54">
        <v>0</v>
      </c>
      <c r="I32" s="54">
        <v>0</v>
      </c>
      <c r="J32" s="54">
        <v>3.36</v>
      </c>
      <c r="K32" s="54">
        <v>1.68</v>
      </c>
      <c r="L32" s="54">
        <v>1.68</v>
      </c>
      <c r="M32" s="54">
        <v>0</v>
      </c>
      <c r="N32" s="54">
        <v>0</v>
      </c>
      <c r="O32" s="54">
        <v>0</v>
      </c>
    </row>
    <row r="33" spans="2:15" x14ac:dyDescent="0.25">
      <c r="B33" s="51" t="s">
        <v>17</v>
      </c>
      <c r="C33" s="51" t="s">
        <v>11</v>
      </c>
      <c r="D33" s="54">
        <v>6.5</v>
      </c>
      <c r="E33" s="54">
        <v>3.25</v>
      </c>
      <c r="F33" s="54">
        <v>3.25</v>
      </c>
      <c r="G33" s="54">
        <v>0</v>
      </c>
      <c r="H33" s="54">
        <v>0</v>
      </c>
      <c r="I33" s="54">
        <v>0</v>
      </c>
      <c r="J33" s="54">
        <v>15.6</v>
      </c>
      <c r="K33" s="54">
        <v>7.8</v>
      </c>
      <c r="L33" s="54">
        <v>7.8</v>
      </c>
      <c r="M33" s="54">
        <v>0</v>
      </c>
      <c r="N33" s="54">
        <v>0</v>
      </c>
      <c r="O33" s="54">
        <v>0</v>
      </c>
    </row>
    <row r="34" spans="2:15" x14ac:dyDescent="0.25">
      <c r="B34" s="51" t="s">
        <v>35</v>
      </c>
      <c r="C34" s="51" t="s">
        <v>71</v>
      </c>
      <c r="D34" s="54">
        <v>3.5</v>
      </c>
      <c r="E34" s="54">
        <v>1.75</v>
      </c>
      <c r="F34" s="54">
        <v>1.75</v>
      </c>
      <c r="G34" s="54">
        <v>0</v>
      </c>
      <c r="H34" s="54">
        <v>0</v>
      </c>
      <c r="I34" s="54">
        <v>0</v>
      </c>
      <c r="J34" s="54">
        <v>8.4</v>
      </c>
      <c r="K34" s="54">
        <v>4.2</v>
      </c>
      <c r="L34" s="54">
        <v>4.2</v>
      </c>
      <c r="M34" s="54">
        <v>0</v>
      </c>
      <c r="N34" s="54">
        <v>0</v>
      </c>
      <c r="O34" s="54">
        <v>0</v>
      </c>
    </row>
    <row r="35" spans="2:15" x14ac:dyDescent="0.25">
      <c r="B35" s="51" t="s">
        <v>126</v>
      </c>
      <c r="C35" s="51" t="s">
        <v>11</v>
      </c>
      <c r="D35" s="54">
        <v>49.7</v>
      </c>
      <c r="E35" s="54">
        <v>24.85</v>
      </c>
      <c r="F35" s="54">
        <v>24.85</v>
      </c>
      <c r="G35" s="54">
        <v>0</v>
      </c>
      <c r="H35" s="54">
        <v>0</v>
      </c>
      <c r="I35" s="54">
        <v>0</v>
      </c>
      <c r="J35" s="54">
        <v>119.28</v>
      </c>
      <c r="K35" s="54">
        <v>59.64</v>
      </c>
      <c r="L35" s="54">
        <v>59.64</v>
      </c>
      <c r="M35" s="54">
        <v>0</v>
      </c>
      <c r="N35" s="54">
        <v>0</v>
      </c>
      <c r="O35" s="54">
        <v>0</v>
      </c>
    </row>
    <row r="36" spans="2:15" x14ac:dyDescent="0.25">
      <c r="B36" s="51" t="s">
        <v>113</v>
      </c>
      <c r="C36" s="51" t="s">
        <v>30</v>
      </c>
      <c r="D36" s="54">
        <v>0.70000000000000007</v>
      </c>
      <c r="E36" s="54">
        <v>0.35000000000000003</v>
      </c>
      <c r="F36" s="54">
        <v>0.35000000000000003</v>
      </c>
      <c r="G36" s="54">
        <v>0</v>
      </c>
      <c r="H36" s="54">
        <v>0</v>
      </c>
      <c r="I36" s="54">
        <v>0</v>
      </c>
      <c r="J36" s="54">
        <v>1.68</v>
      </c>
      <c r="K36" s="54">
        <v>0.84</v>
      </c>
      <c r="L36" s="54">
        <v>0.84</v>
      </c>
      <c r="M36" s="54">
        <v>0</v>
      </c>
      <c r="N36" s="54">
        <v>0</v>
      </c>
      <c r="O36" s="54">
        <v>0</v>
      </c>
    </row>
    <row r="37" spans="2:15" x14ac:dyDescent="0.25">
      <c r="B37" s="51" t="s">
        <v>130</v>
      </c>
      <c r="C37" s="51" t="s">
        <v>25</v>
      </c>
      <c r="D37" s="54">
        <v>5.3000000000000007</v>
      </c>
      <c r="E37" s="54">
        <v>2.6500000000000004</v>
      </c>
      <c r="F37" s="54">
        <v>2.6500000000000004</v>
      </c>
      <c r="G37" s="54">
        <v>0</v>
      </c>
      <c r="H37" s="54">
        <v>0</v>
      </c>
      <c r="I37" s="54">
        <v>0</v>
      </c>
      <c r="J37" s="54">
        <v>12.719999999999999</v>
      </c>
      <c r="K37" s="54">
        <v>6.3599999999999994</v>
      </c>
      <c r="L37" s="54">
        <v>6.3599999999999994</v>
      </c>
      <c r="M37" s="54">
        <v>0</v>
      </c>
      <c r="N37" s="54">
        <v>0</v>
      </c>
      <c r="O37" s="54">
        <v>0</v>
      </c>
    </row>
    <row r="38" spans="2:15" x14ac:dyDescent="0.25">
      <c r="B38" s="51" t="s">
        <v>140</v>
      </c>
      <c r="C38" s="51" t="s">
        <v>30</v>
      </c>
      <c r="D38" s="54">
        <v>1.6</v>
      </c>
      <c r="E38" s="54">
        <v>0.8</v>
      </c>
      <c r="F38" s="54">
        <v>0.8</v>
      </c>
      <c r="G38" s="54">
        <v>0</v>
      </c>
      <c r="H38" s="54">
        <v>0</v>
      </c>
      <c r="I38" s="54">
        <v>0</v>
      </c>
      <c r="J38" s="54">
        <v>3.84</v>
      </c>
      <c r="K38" s="54">
        <v>1.92</v>
      </c>
      <c r="L38" s="54">
        <v>1.92</v>
      </c>
      <c r="M38" s="54">
        <v>0</v>
      </c>
      <c r="N38" s="54">
        <v>0</v>
      </c>
      <c r="O38" s="54">
        <v>0</v>
      </c>
    </row>
    <row r="39" spans="2:15" x14ac:dyDescent="0.25">
      <c r="B39" s="51" t="s">
        <v>133</v>
      </c>
      <c r="C39" s="51" t="s">
        <v>30</v>
      </c>
      <c r="D39" s="54">
        <v>0.5</v>
      </c>
      <c r="E39" s="54">
        <v>0.25</v>
      </c>
      <c r="F39" s="54">
        <v>0.25</v>
      </c>
      <c r="G39" s="54">
        <v>0</v>
      </c>
      <c r="H39" s="54">
        <v>0</v>
      </c>
      <c r="I39" s="54">
        <v>0</v>
      </c>
      <c r="J39" s="54">
        <v>1.2</v>
      </c>
      <c r="K39" s="54">
        <v>0.6</v>
      </c>
      <c r="L39" s="54">
        <v>0.6</v>
      </c>
      <c r="M39" s="54">
        <v>0</v>
      </c>
      <c r="N39" s="54">
        <v>0</v>
      </c>
      <c r="O39" s="54">
        <v>0</v>
      </c>
    </row>
    <row r="40" spans="2:15" x14ac:dyDescent="0.25">
      <c r="B40" s="51" t="s">
        <v>108</v>
      </c>
      <c r="C40" s="51" t="s">
        <v>30</v>
      </c>
      <c r="D40" s="54">
        <v>0.30000000000000004</v>
      </c>
      <c r="E40" s="54">
        <v>0.15000000000000002</v>
      </c>
      <c r="F40" s="54">
        <v>0.15000000000000002</v>
      </c>
      <c r="G40" s="54">
        <v>0</v>
      </c>
      <c r="H40" s="54">
        <v>0</v>
      </c>
      <c r="I40" s="54">
        <v>0</v>
      </c>
      <c r="J40" s="54">
        <v>0.72</v>
      </c>
      <c r="K40" s="54">
        <v>0.36</v>
      </c>
      <c r="L40" s="54">
        <v>0.36</v>
      </c>
      <c r="M40" s="54">
        <v>0</v>
      </c>
      <c r="N40" s="54">
        <v>0</v>
      </c>
      <c r="O40" s="54">
        <v>0</v>
      </c>
    </row>
    <row r="41" spans="2:15" x14ac:dyDescent="0.25">
      <c r="B41" s="51" t="s">
        <v>89</v>
      </c>
      <c r="C41" s="51" t="s">
        <v>11</v>
      </c>
      <c r="D41" s="54">
        <v>12.3</v>
      </c>
      <c r="E41" s="54">
        <v>6.15</v>
      </c>
      <c r="F41" s="54">
        <v>6.15</v>
      </c>
      <c r="G41" s="54">
        <v>0</v>
      </c>
      <c r="H41" s="54">
        <v>0</v>
      </c>
      <c r="I41" s="54">
        <v>0</v>
      </c>
      <c r="J41" s="54">
        <v>29.52</v>
      </c>
      <c r="K41" s="54">
        <v>14.76</v>
      </c>
      <c r="L41" s="54">
        <v>14.76</v>
      </c>
      <c r="M41" s="54">
        <v>0</v>
      </c>
      <c r="N41" s="54">
        <v>0</v>
      </c>
      <c r="O41" s="54">
        <v>0</v>
      </c>
    </row>
    <row r="42" spans="2:15" x14ac:dyDescent="0.25">
      <c r="B42" s="51" t="s">
        <v>53</v>
      </c>
      <c r="C42" s="51" t="s">
        <v>11</v>
      </c>
      <c r="D42" s="54">
        <v>25.200000000000003</v>
      </c>
      <c r="E42" s="54">
        <v>12.600000000000001</v>
      </c>
      <c r="F42" s="54">
        <v>12.600000000000001</v>
      </c>
      <c r="G42" s="54">
        <v>0</v>
      </c>
      <c r="H42" s="54">
        <v>0</v>
      </c>
      <c r="I42" s="54">
        <v>0</v>
      </c>
      <c r="J42" s="54">
        <v>60.48</v>
      </c>
      <c r="K42" s="54">
        <v>30.24</v>
      </c>
      <c r="L42" s="54">
        <v>30.24</v>
      </c>
      <c r="M42" s="54">
        <v>0</v>
      </c>
      <c r="N42" s="54">
        <v>0</v>
      </c>
      <c r="O42" s="54">
        <v>0</v>
      </c>
    </row>
    <row r="43" spans="2:15" x14ac:dyDescent="0.25">
      <c r="B43" s="51" t="s">
        <v>125</v>
      </c>
      <c r="C43" s="51" t="s">
        <v>30</v>
      </c>
      <c r="D43" s="54">
        <v>10.100000000000001</v>
      </c>
      <c r="E43" s="54">
        <v>5.0500000000000007</v>
      </c>
      <c r="F43" s="54">
        <v>5.0500000000000007</v>
      </c>
      <c r="G43" s="54">
        <v>0</v>
      </c>
      <c r="H43" s="54">
        <v>0</v>
      </c>
      <c r="I43" s="54">
        <v>0</v>
      </c>
      <c r="J43" s="54">
        <v>24.24</v>
      </c>
      <c r="K43" s="54">
        <v>12.12</v>
      </c>
      <c r="L43" s="54">
        <v>12.12</v>
      </c>
      <c r="M43" s="54">
        <v>0</v>
      </c>
      <c r="N43" s="54">
        <v>0</v>
      </c>
      <c r="O43" s="54">
        <v>0</v>
      </c>
    </row>
    <row r="44" spans="2:15" x14ac:dyDescent="0.25">
      <c r="B44" s="51" t="s">
        <v>110</v>
      </c>
      <c r="C44" s="51" t="s">
        <v>30</v>
      </c>
      <c r="D44" s="54">
        <v>1.4000000000000001</v>
      </c>
      <c r="E44" s="54">
        <v>0.70000000000000007</v>
      </c>
      <c r="F44" s="54">
        <v>0.70000000000000007</v>
      </c>
      <c r="G44" s="54">
        <v>0</v>
      </c>
      <c r="H44" s="54">
        <v>0</v>
      </c>
      <c r="I44" s="54">
        <v>0</v>
      </c>
      <c r="J44" s="54">
        <v>3.36</v>
      </c>
      <c r="K44" s="54">
        <v>1.68</v>
      </c>
      <c r="L44" s="54">
        <v>1.68</v>
      </c>
      <c r="M44" s="54">
        <v>0</v>
      </c>
      <c r="N44" s="54">
        <v>0</v>
      </c>
      <c r="O44" s="54">
        <v>0</v>
      </c>
    </row>
    <row r="45" spans="2:15" x14ac:dyDescent="0.25">
      <c r="B45" s="51" t="s">
        <v>124</v>
      </c>
      <c r="C45" s="51" t="s">
        <v>30</v>
      </c>
      <c r="D45" s="54">
        <v>0.30000000000000004</v>
      </c>
      <c r="E45" s="54">
        <v>0.15000000000000002</v>
      </c>
      <c r="F45" s="54">
        <v>0.15000000000000002</v>
      </c>
      <c r="G45" s="54">
        <v>0</v>
      </c>
      <c r="H45" s="54">
        <v>0</v>
      </c>
      <c r="I45" s="54">
        <v>0</v>
      </c>
      <c r="J45" s="54">
        <v>0.72</v>
      </c>
      <c r="K45" s="54">
        <v>0.36</v>
      </c>
      <c r="L45" s="54">
        <v>0.36</v>
      </c>
      <c r="M45" s="54">
        <v>0</v>
      </c>
      <c r="N45" s="54">
        <v>0</v>
      </c>
      <c r="O45" s="54">
        <v>0</v>
      </c>
    </row>
    <row r="46" spans="2:15" x14ac:dyDescent="0.25">
      <c r="B46" s="51" t="s">
        <v>60</v>
      </c>
      <c r="C46" s="51" t="s">
        <v>30</v>
      </c>
      <c r="D46" s="54">
        <v>0.60000000000000009</v>
      </c>
      <c r="E46" s="54">
        <v>0.30000000000000004</v>
      </c>
      <c r="F46" s="54">
        <v>0.30000000000000004</v>
      </c>
      <c r="G46" s="54">
        <v>0</v>
      </c>
      <c r="H46" s="54">
        <v>0</v>
      </c>
      <c r="I46" s="54">
        <v>0</v>
      </c>
      <c r="J46" s="54">
        <v>1.44</v>
      </c>
      <c r="K46" s="54">
        <v>0.72</v>
      </c>
      <c r="L46" s="54">
        <v>0.72</v>
      </c>
      <c r="M46" s="54">
        <v>0</v>
      </c>
      <c r="N46" s="54">
        <v>0</v>
      </c>
      <c r="O46" s="54">
        <v>0</v>
      </c>
    </row>
    <row r="47" spans="2:15" x14ac:dyDescent="0.25">
      <c r="B47" s="51" t="s">
        <v>96</v>
      </c>
      <c r="C47" s="51" t="s">
        <v>11</v>
      </c>
      <c r="D47" s="54">
        <v>13.4</v>
      </c>
      <c r="E47" s="54">
        <v>6.7</v>
      </c>
      <c r="F47" s="54">
        <v>6.7</v>
      </c>
      <c r="G47" s="54">
        <v>0</v>
      </c>
      <c r="H47" s="54">
        <v>0</v>
      </c>
      <c r="I47" s="54">
        <v>0</v>
      </c>
      <c r="J47" s="54">
        <v>32.159999999999997</v>
      </c>
      <c r="K47" s="54">
        <v>16.079999999999998</v>
      </c>
      <c r="L47" s="54">
        <v>16.079999999999998</v>
      </c>
      <c r="M47" s="54">
        <v>0</v>
      </c>
      <c r="N47" s="54">
        <v>0</v>
      </c>
      <c r="O47" s="54">
        <v>0</v>
      </c>
    </row>
    <row r="48" spans="2:15" x14ac:dyDescent="0.25">
      <c r="B48" s="51" t="s">
        <v>117</v>
      </c>
      <c r="C48" s="51" t="s">
        <v>30</v>
      </c>
      <c r="D48" s="54">
        <v>12.4</v>
      </c>
      <c r="E48" s="54">
        <v>6.2</v>
      </c>
      <c r="F48" s="54">
        <v>6.2</v>
      </c>
      <c r="G48" s="54">
        <v>0</v>
      </c>
      <c r="H48" s="54">
        <v>0</v>
      </c>
      <c r="I48" s="54">
        <v>0</v>
      </c>
      <c r="J48" s="54">
        <v>29.759999999999998</v>
      </c>
      <c r="K48" s="54">
        <v>14.879999999999999</v>
      </c>
      <c r="L48" s="54">
        <v>14.879999999999999</v>
      </c>
      <c r="M48" s="54">
        <v>0</v>
      </c>
      <c r="N48" s="54">
        <v>0</v>
      </c>
      <c r="O48" s="54">
        <v>0</v>
      </c>
    </row>
    <row r="49" spans="2:15" x14ac:dyDescent="0.25">
      <c r="B49" s="51" t="s">
        <v>103</v>
      </c>
      <c r="C49" s="51" t="s">
        <v>25</v>
      </c>
      <c r="D49" s="54">
        <v>5.4</v>
      </c>
      <c r="E49" s="54">
        <v>2.7</v>
      </c>
      <c r="F49" s="54">
        <v>2.7</v>
      </c>
      <c r="G49" s="54">
        <v>0</v>
      </c>
      <c r="H49" s="54">
        <v>0</v>
      </c>
      <c r="I49" s="54">
        <v>0</v>
      </c>
      <c r="J49" s="54">
        <v>12.959999999999999</v>
      </c>
      <c r="K49" s="54">
        <v>6.4799999999999995</v>
      </c>
      <c r="L49" s="54">
        <v>6.4799999999999995</v>
      </c>
      <c r="M49" s="54">
        <v>0</v>
      </c>
      <c r="N49" s="54">
        <v>0</v>
      </c>
      <c r="O49" s="54">
        <v>0</v>
      </c>
    </row>
    <row r="50" spans="2:15" x14ac:dyDescent="0.25">
      <c r="B50" s="51" t="s">
        <v>31</v>
      </c>
      <c r="C50" s="51" t="s">
        <v>71</v>
      </c>
      <c r="D50" s="54">
        <v>95.2</v>
      </c>
      <c r="E50" s="54">
        <v>47.6</v>
      </c>
      <c r="F50" s="54">
        <v>47.6</v>
      </c>
      <c r="G50" s="54">
        <v>0</v>
      </c>
      <c r="H50" s="54">
        <v>0</v>
      </c>
      <c r="I50" s="54">
        <v>0</v>
      </c>
      <c r="J50" s="54">
        <v>228.48</v>
      </c>
      <c r="K50" s="54">
        <v>114.24</v>
      </c>
      <c r="L50" s="54">
        <v>114.24</v>
      </c>
      <c r="M50" s="54">
        <v>0</v>
      </c>
      <c r="N50" s="54">
        <v>0</v>
      </c>
      <c r="O50" s="54">
        <v>0</v>
      </c>
    </row>
    <row r="51" spans="2:15" x14ac:dyDescent="0.25">
      <c r="B51" s="51" t="s">
        <v>46</v>
      </c>
      <c r="C51" s="51" t="s">
        <v>71</v>
      </c>
      <c r="D51" s="54">
        <v>2.6</v>
      </c>
      <c r="E51" s="54">
        <v>1.3</v>
      </c>
      <c r="F51" s="54">
        <v>1.3</v>
      </c>
      <c r="G51" s="54">
        <v>0</v>
      </c>
      <c r="H51" s="54">
        <v>0</v>
      </c>
      <c r="I51" s="54">
        <v>0</v>
      </c>
      <c r="J51" s="54">
        <v>6.24</v>
      </c>
      <c r="K51" s="54">
        <v>3.12</v>
      </c>
      <c r="L51" s="54">
        <v>3.12</v>
      </c>
      <c r="M51" s="54">
        <v>0</v>
      </c>
      <c r="N51" s="54">
        <v>0</v>
      </c>
      <c r="O51" s="54">
        <v>0</v>
      </c>
    </row>
    <row r="52" spans="2:15" x14ac:dyDescent="0.25">
      <c r="B52" s="51" t="s">
        <v>115</v>
      </c>
      <c r="C52" s="51" t="s">
        <v>30</v>
      </c>
      <c r="D52" s="54">
        <v>3</v>
      </c>
      <c r="E52" s="54">
        <v>1.5</v>
      </c>
      <c r="F52" s="54">
        <v>1.5</v>
      </c>
      <c r="G52" s="54">
        <v>0</v>
      </c>
      <c r="H52" s="54">
        <v>0</v>
      </c>
      <c r="I52" s="54">
        <v>0</v>
      </c>
      <c r="J52" s="54">
        <v>7.1999999999999993</v>
      </c>
      <c r="K52" s="54">
        <v>3.5999999999999996</v>
      </c>
      <c r="L52" s="54">
        <v>3.5999999999999996</v>
      </c>
      <c r="M52" s="54">
        <v>0</v>
      </c>
      <c r="N52" s="54">
        <v>0</v>
      </c>
      <c r="O52" s="54">
        <v>0</v>
      </c>
    </row>
    <row r="53" spans="2:15" x14ac:dyDescent="0.25">
      <c r="B53" s="51" t="s">
        <v>138</v>
      </c>
      <c r="C53" s="51" t="s">
        <v>30</v>
      </c>
      <c r="D53" s="54">
        <v>6.9</v>
      </c>
      <c r="E53" s="54">
        <v>3.45</v>
      </c>
      <c r="F53" s="54">
        <v>3.45</v>
      </c>
      <c r="G53" s="54">
        <v>0</v>
      </c>
      <c r="H53" s="54">
        <v>0</v>
      </c>
      <c r="I53" s="54">
        <v>0</v>
      </c>
      <c r="J53" s="54">
        <v>16.559999999999999</v>
      </c>
      <c r="K53" s="54">
        <v>8.2799999999999994</v>
      </c>
      <c r="L53" s="54">
        <v>8.2799999999999994</v>
      </c>
      <c r="M53" s="54">
        <v>0</v>
      </c>
      <c r="N53" s="54">
        <v>0</v>
      </c>
      <c r="O53" s="54">
        <v>0</v>
      </c>
    </row>
    <row r="54" spans="2:15" x14ac:dyDescent="0.25">
      <c r="B54" s="51" t="s">
        <v>66</v>
      </c>
      <c r="C54" s="51" t="s">
        <v>71</v>
      </c>
      <c r="D54" s="54">
        <v>1.4000000000000001</v>
      </c>
      <c r="E54" s="54">
        <v>0.70000000000000007</v>
      </c>
      <c r="F54" s="54">
        <v>0.70000000000000007</v>
      </c>
      <c r="G54" s="54">
        <v>0</v>
      </c>
      <c r="H54" s="54">
        <v>0</v>
      </c>
      <c r="I54" s="54">
        <v>0</v>
      </c>
      <c r="J54" s="54">
        <v>3.36</v>
      </c>
      <c r="K54" s="54">
        <v>1.68</v>
      </c>
      <c r="L54" s="54">
        <v>1.68</v>
      </c>
      <c r="M54" s="54">
        <v>0</v>
      </c>
      <c r="N54" s="54">
        <v>0</v>
      </c>
      <c r="O54" s="54">
        <v>0</v>
      </c>
    </row>
    <row r="55" spans="2:15" x14ac:dyDescent="0.25">
      <c r="B55" s="51" t="s">
        <v>120</v>
      </c>
      <c r="C55" s="51" t="s">
        <v>25</v>
      </c>
      <c r="D55" s="54">
        <v>47.5</v>
      </c>
      <c r="E55" s="54">
        <v>23.75</v>
      </c>
      <c r="F55" s="54">
        <v>23.75</v>
      </c>
      <c r="G55" s="54">
        <v>0</v>
      </c>
      <c r="H55" s="54">
        <v>0</v>
      </c>
      <c r="I55" s="54">
        <v>0</v>
      </c>
      <c r="J55" s="54">
        <v>114</v>
      </c>
      <c r="K55" s="54">
        <v>57</v>
      </c>
      <c r="L55" s="54">
        <v>57</v>
      </c>
      <c r="M55" s="54">
        <v>0</v>
      </c>
      <c r="N55" s="54">
        <v>0</v>
      </c>
      <c r="O55" s="54">
        <v>0</v>
      </c>
    </row>
    <row r="56" spans="2:15" x14ac:dyDescent="0.25">
      <c r="B56" s="51" t="s">
        <v>63</v>
      </c>
      <c r="C56" s="51" t="s">
        <v>25</v>
      </c>
      <c r="D56" s="54">
        <v>13</v>
      </c>
      <c r="E56" s="54">
        <v>6.5</v>
      </c>
      <c r="F56" s="54">
        <v>6.5</v>
      </c>
      <c r="G56" s="54">
        <v>0</v>
      </c>
      <c r="H56" s="54">
        <v>0</v>
      </c>
      <c r="I56" s="54">
        <v>0</v>
      </c>
      <c r="J56" s="54">
        <v>31.2</v>
      </c>
      <c r="K56" s="54">
        <v>15.6</v>
      </c>
      <c r="L56" s="54">
        <v>15.6</v>
      </c>
      <c r="M56" s="54">
        <v>0</v>
      </c>
      <c r="N56" s="54">
        <v>0</v>
      </c>
      <c r="O56" s="54">
        <v>0</v>
      </c>
    </row>
    <row r="57" spans="2:15" x14ac:dyDescent="0.25">
      <c r="B57" s="51" t="s">
        <v>12</v>
      </c>
      <c r="C57" s="51" t="s">
        <v>71</v>
      </c>
      <c r="D57" s="54">
        <v>49.300000000000004</v>
      </c>
      <c r="E57" s="54">
        <v>24.650000000000002</v>
      </c>
      <c r="F57" s="54">
        <v>24.650000000000002</v>
      </c>
      <c r="G57" s="54">
        <v>0</v>
      </c>
      <c r="H57" s="54">
        <v>0</v>
      </c>
      <c r="I57" s="54">
        <v>0</v>
      </c>
      <c r="J57" s="54">
        <v>118.32</v>
      </c>
      <c r="K57" s="54">
        <v>59.16</v>
      </c>
      <c r="L57" s="54">
        <v>59.16</v>
      </c>
      <c r="M57" s="54">
        <v>0</v>
      </c>
      <c r="N57" s="54">
        <v>0</v>
      </c>
      <c r="O57" s="54">
        <v>0</v>
      </c>
    </row>
    <row r="58" spans="2:15" x14ac:dyDescent="0.25">
      <c r="B58" s="51" t="s">
        <v>78</v>
      </c>
      <c r="C58" s="51" t="s">
        <v>11</v>
      </c>
      <c r="D58" s="54">
        <v>18.2</v>
      </c>
      <c r="E58" s="54">
        <v>9.1</v>
      </c>
      <c r="F58" s="54">
        <v>9.1</v>
      </c>
      <c r="G58" s="54">
        <v>0</v>
      </c>
      <c r="H58" s="54">
        <v>0</v>
      </c>
      <c r="I58" s="54">
        <v>0</v>
      </c>
      <c r="J58" s="54">
        <v>43.68</v>
      </c>
      <c r="K58" s="54">
        <v>21.84</v>
      </c>
      <c r="L58" s="54">
        <v>21.84</v>
      </c>
      <c r="M58" s="54">
        <v>0</v>
      </c>
      <c r="N58" s="54">
        <v>0</v>
      </c>
      <c r="O58" s="54">
        <v>0</v>
      </c>
    </row>
    <row r="59" spans="2:15" x14ac:dyDescent="0.25">
      <c r="B59" s="51" t="s">
        <v>91</v>
      </c>
      <c r="C59" s="51" t="s">
        <v>11</v>
      </c>
      <c r="D59" s="54">
        <v>33.1</v>
      </c>
      <c r="E59" s="54">
        <v>16.55</v>
      </c>
      <c r="F59" s="54">
        <v>16.55</v>
      </c>
      <c r="G59" s="54">
        <v>0</v>
      </c>
      <c r="H59" s="54">
        <v>0</v>
      </c>
      <c r="I59" s="54">
        <v>0</v>
      </c>
      <c r="J59" s="54">
        <v>79.44</v>
      </c>
      <c r="K59" s="54">
        <v>39.72</v>
      </c>
      <c r="L59" s="54">
        <v>39.72</v>
      </c>
      <c r="M59" s="54">
        <v>0</v>
      </c>
      <c r="N59" s="54">
        <v>0</v>
      </c>
      <c r="O59" s="54">
        <v>0</v>
      </c>
    </row>
    <row r="60" spans="2:15" x14ac:dyDescent="0.25">
      <c r="B60" s="51" t="s">
        <v>111</v>
      </c>
      <c r="C60" s="51" t="s">
        <v>25</v>
      </c>
      <c r="D60" s="54">
        <v>24</v>
      </c>
      <c r="E60" s="54">
        <v>12</v>
      </c>
      <c r="F60" s="54">
        <v>12</v>
      </c>
      <c r="G60" s="54">
        <v>0</v>
      </c>
      <c r="H60" s="54">
        <v>0</v>
      </c>
      <c r="I60" s="54">
        <v>0</v>
      </c>
      <c r="J60" s="54">
        <v>57.599999999999994</v>
      </c>
      <c r="K60" s="54">
        <v>28.799999999999997</v>
      </c>
      <c r="L60" s="54">
        <v>28.799999999999997</v>
      </c>
      <c r="M60" s="54">
        <v>0</v>
      </c>
      <c r="N60" s="54">
        <v>0</v>
      </c>
      <c r="O60" s="54">
        <v>0</v>
      </c>
    </row>
    <row r="61" spans="2:15" x14ac:dyDescent="0.25">
      <c r="B61" s="51" t="s">
        <v>132</v>
      </c>
      <c r="C61" s="51" t="s">
        <v>30</v>
      </c>
      <c r="D61" s="54">
        <v>2.5</v>
      </c>
      <c r="E61" s="54">
        <v>1.25</v>
      </c>
      <c r="F61" s="54">
        <v>1.25</v>
      </c>
      <c r="G61" s="54">
        <v>0</v>
      </c>
      <c r="H61" s="54">
        <v>0</v>
      </c>
      <c r="I61" s="54">
        <v>0</v>
      </c>
      <c r="J61" s="54">
        <v>6</v>
      </c>
      <c r="K61" s="54">
        <v>3</v>
      </c>
      <c r="L61" s="54">
        <v>3</v>
      </c>
      <c r="M61" s="54">
        <v>0</v>
      </c>
      <c r="N61" s="54">
        <v>0</v>
      </c>
      <c r="O61" s="54">
        <v>0</v>
      </c>
    </row>
    <row r="62" spans="2:15" x14ac:dyDescent="0.25">
      <c r="B62" s="51" t="s">
        <v>80</v>
      </c>
      <c r="C62" s="51" t="s">
        <v>30</v>
      </c>
      <c r="D62" s="54">
        <v>8.8000000000000007</v>
      </c>
      <c r="E62" s="54">
        <v>4.4000000000000004</v>
      </c>
      <c r="F62" s="54">
        <v>4.4000000000000004</v>
      </c>
      <c r="G62" s="54">
        <v>0</v>
      </c>
      <c r="H62" s="54">
        <v>0</v>
      </c>
      <c r="I62" s="54">
        <v>0</v>
      </c>
      <c r="J62" s="54">
        <v>21.119999999999997</v>
      </c>
      <c r="K62" s="54">
        <v>10.559999999999999</v>
      </c>
      <c r="L62" s="54">
        <v>10.559999999999999</v>
      </c>
      <c r="M62" s="54">
        <v>0</v>
      </c>
      <c r="N62" s="54">
        <v>0</v>
      </c>
      <c r="O62" s="54">
        <v>0</v>
      </c>
    </row>
    <row r="63" spans="2:15" x14ac:dyDescent="0.25">
      <c r="B63" s="51" t="s">
        <v>139</v>
      </c>
      <c r="C63" s="51" t="s">
        <v>25</v>
      </c>
      <c r="D63" s="54">
        <v>10.8</v>
      </c>
      <c r="E63" s="54">
        <v>5.4</v>
      </c>
      <c r="F63" s="54">
        <v>5.4</v>
      </c>
      <c r="G63" s="54">
        <v>0</v>
      </c>
      <c r="H63" s="54">
        <v>0</v>
      </c>
      <c r="I63" s="54">
        <v>0</v>
      </c>
      <c r="J63" s="54">
        <v>25.919999999999998</v>
      </c>
      <c r="K63" s="54">
        <v>12.959999999999999</v>
      </c>
      <c r="L63" s="54">
        <v>12.959999999999999</v>
      </c>
      <c r="M63" s="54">
        <v>0</v>
      </c>
      <c r="N63" s="54">
        <v>0</v>
      </c>
      <c r="O63" s="54">
        <v>0</v>
      </c>
    </row>
    <row r="64" spans="2:15" x14ac:dyDescent="0.25">
      <c r="B64" s="51" t="s">
        <v>122</v>
      </c>
      <c r="C64" s="51" t="s">
        <v>30</v>
      </c>
      <c r="D64" s="54">
        <v>6.2</v>
      </c>
      <c r="E64" s="54">
        <v>3.1</v>
      </c>
      <c r="F64" s="54">
        <v>3.1</v>
      </c>
      <c r="G64" s="54">
        <v>0</v>
      </c>
      <c r="H64" s="54">
        <v>0</v>
      </c>
      <c r="I64" s="54">
        <v>0</v>
      </c>
      <c r="J64" s="54">
        <v>14.879999999999999</v>
      </c>
      <c r="K64" s="54">
        <v>7.4399999999999995</v>
      </c>
      <c r="L64" s="54">
        <v>7.4399999999999995</v>
      </c>
      <c r="M64" s="54">
        <v>0</v>
      </c>
      <c r="N64" s="54">
        <v>0</v>
      </c>
      <c r="O64" s="54">
        <v>0</v>
      </c>
    </row>
    <row r="65" spans="2:15" x14ac:dyDescent="0.25">
      <c r="B65" s="51" t="s">
        <v>134</v>
      </c>
      <c r="C65" s="51" t="s">
        <v>11</v>
      </c>
      <c r="D65" s="54">
        <v>14.700000000000001</v>
      </c>
      <c r="E65" s="54">
        <v>7.3500000000000005</v>
      </c>
      <c r="F65" s="54">
        <v>7.3500000000000005</v>
      </c>
      <c r="G65" s="54">
        <v>0</v>
      </c>
      <c r="H65" s="54">
        <v>0</v>
      </c>
      <c r="I65" s="54">
        <v>0</v>
      </c>
      <c r="J65" s="54">
        <v>35.28</v>
      </c>
      <c r="K65" s="54">
        <v>17.64</v>
      </c>
      <c r="L65" s="54">
        <v>17.64</v>
      </c>
      <c r="M65" s="54">
        <v>0</v>
      </c>
      <c r="N65" s="54">
        <v>0</v>
      </c>
      <c r="O65" s="54">
        <v>0</v>
      </c>
    </row>
    <row r="66" spans="2:15" x14ac:dyDescent="0.25">
      <c r="B66" s="51" t="s">
        <v>97</v>
      </c>
      <c r="C66" s="51" t="s">
        <v>25</v>
      </c>
      <c r="D66" s="54">
        <v>16</v>
      </c>
      <c r="E66" s="54">
        <v>8</v>
      </c>
      <c r="F66" s="54">
        <v>8</v>
      </c>
      <c r="G66" s="54">
        <v>0</v>
      </c>
      <c r="H66" s="54">
        <v>0</v>
      </c>
      <c r="I66" s="54">
        <v>0</v>
      </c>
      <c r="J66" s="54">
        <v>38.4</v>
      </c>
      <c r="K66" s="54">
        <v>19.2</v>
      </c>
      <c r="L66" s="54">
        <v>19.2</v>
      </c>
      <c r="M66" s="54">
        <v>0</v>
      </c>
      <c r="N66" s="54">
        <v>0</v>
      </c>
      <c r="O66" s="54">
        <v>0</v>
      </c>
    </row>
    <row r="67" spans="2:15" x14ac:dyDescent="0.25">
      <c r="B67" s="51" t="s">
        <v>82</v>
      </c>
      <c r="C67" s="51" t="s">
        <v>11</v>
      </c>
      <c r="D67" s="54">
        <v>4.8000000000000007</v>
      </c>
      <c r="E67" s="54">
        <v>2.4000000000000004</v>
      </c>
      <c r="F67" s="54">
        <v>2.4000000000000004</v>
      </c>
      <c r="G67" s="54">
        <v>0</v>
      </c>
      <c r="H67" s="54">
        <v>0</v>
      </c>
      <c r="I67" s="54">
        <v>0</v>
      </c>
      <c r="J67" s="54">
        <v>11.52</v>
      </c>
      <c r="K67" s="54">
        <v>5.76</v>
      </c>
      <c r="L67" s="54">
        <v>5.76</v>
      </c>
      <c r="M67" s="54">
        <v>0</v>
      </c>
      <c r="N67" s="54">
        <v>0</v>
      </c>
      <c r="O67" s="54">
        <v>0</v>
      </c>
    </row>
    <row r="68" spans="2:15" x14ac:dyDescent="0.25">
      <c r="B68" s="51" t="s">
        <v>135</v>
      </c>
      <c r="C68" s="51" t="s">
        <v>30</v>
      </c>
      <c r="D68" s="54">
        <v>1.5</v>
      </c>
      <c r="E68" s="54">
        <v>0.75</v>
      </c>
      <c r="F68" s="54">
        <v>0.75</v>
      </c>
      <c r="G68" s="54">
        <v>0</v>
      </c>
      <c r="H68" s="54">
        <v>0</v>
      </c>
      <c r="I68" s="54">
        <v>0</v>
      </c>
      <c r="J68" s="54">
        <v>3.5999999999999996</v>
      </c>
      <c r="K68" s="54">
        <v>1.7999999999999998</v>
      </c>
      <c r="L68" s="54">
        <v>1.7999999999999998</v>
      </c>
      <c r="M68" s="54">
        <v>0</v>
      </c>
      <c r="N68" s="54">
        <v>0</v>
      </c>
      <c r="O68" s="54">
        <v>0</v>
      </c>
    </row>
    <row r="69" spans="2:15" x14ac:dyDescent="0.25">
      <c r="B69" s="51" t="s">
        <v>136</v>
      </c>
      <c r="C69" s="51" t="s">
        <v>30</v>
      </c>
      <c r="D69" s="54">
        <v>0.8</v>
      </c>
      <c r="E69" s="54">
        <v>0.4</v>
      </c>
      <c r="F69" s="54">
        <v>0.4</v>
      </c>
      <c r="G69" s="54">
        <v>0</v>
      </c>
      <c r="H69" s="54">
        <v>0</v>
      </c>
      <c r="I69" s="54">
        <v>0</v>
      </c>
      <c r="J69" s="54">
        <v>1.92</v>
      </c>
      <c r="K69" s="54">
        <v>0.96</v>
      </c>
      <c r="L69" s="54">
        <v>0.96</v>
      </c>
      <c r="M69" s="54">
        <v>0</v>
      </c>
      <c r="N69" s="54">
        <v>0</v>
      </c>
      <c r="O69" s="54">
        <v>0</v>
      </c>
    </row>
    <row r="70" spans="2:15" x14ac:dyDescent="0.25">
      <c r="B70" s="51" t="s">
        <v>116</v>
      </c>
      <c r="C70" s="51" t="s">
        <v>30</v>
      </c>
      <c r="D70" s="54">
        <v>0.5</v>
      </c>
      <c r="E70" s="54">
        <v>0.25</v>
      </c>
      <c r="F70" s="54">
        <v>0.25</v>
      </c>
      <c r="G70" s="54">
        <v>0</v>
      </c>
      <c r="H70" s="54">
        <v>0</v>
      </c>
      <c r="I70" s="54">
        <v>0</v>
      </c>
      <c r="J70" s="54">
        <v>1.2</v>
      </c>
      <c r="K70" s="54">
        <v>0.6</v>
      </c>
      <c r="L70" s="54">
        <v>0.6</v>
      </c>
      <c r="M70" s="54">
        <v>0</v>
      </c>
      <c r="N70" s="54">
        <v>0</v>
      </c>
      <c r="O70" s="54">
        <v>0</v>
      </c>
    </row>
    <row r="71" spans="2:15" x14ac:dyDescent="0.25">
      <c r="B71" s="51" t="s">
        <v>75</v>
      </c>
      <c r="C71" s="51" t="s">
        <v>30</v>
      </c>
      <c r="D71" s="54">
        <v>18.5</v>
      </c>
      <c r="E71" s="54">
        <v>9.25</v>
      </c>
      <c r="F71" s="54">
        <v>9.25</v>
      </c>
      <c r="G71" s="54">
        <v>0</v>
      </c>
      <c r="H71" s="54">
        <v>0</v>
      </c>
      <c r="I71" s="54">
        <v>0</v>
      </c>
      <c r="J71" s="54">
        <v>44.4</v>
      </c>
      <c r="K71" s="54">
        <v>22.2</v>
      </c>
      <c r="L71" s="54">
        <v>22.2</v>
      </c>
      <c r="M71" s="54">
        <v>0</v>
      </c>
      <c r="N71" s="54">
        <v>0</v>
      </c>
      <c r="O71" s="54">
        <v>0</v>
      </c>
    </row>
    <row r="72" spans="2:15" x14ac:dyDescent="0.25">
      <c r="B72" s="51" t="s">
        <v>21</v>
      </c>
      <c r="C72" s="51" t="s">
        <v>30</v>
      </c>
      <c r="D72" s="54">
        <v>1.1000000000000001</v>
      </c>
      <c r="E72" s="54">
        <v>0.55000000000000004</v>
      </c>
      <c r="F72" s="54">
        <v>0.55000000000000004</v>
      </c>
      <c r="G72" s="54">
        <v>0</v>
      </c>
      <c r="H72" s="54">
        <v>0</v>
      </c>
      <c r="I72" s="54">
        <v>0</v>
      </c>
      <c r="J72" s="54">
        <v>2.6399999999999997</v>
      </c>
      <c r="K72" s="54">
        <v>1.3199999999999998</v>
      </c>
      <c r="L72" s="54">
        <v>1.3199999999999998</v>
      </c>
      <c r="M72" s="54">
        <v>0</v>
      </c>
      <c r="N72" s="54">
        <v>0</v>
      </c>
      <c r="O72" s="54">
        <v>0</v>
      </c>
    </row>
    <row r="73" spans="2:15" x14ac:dyDescent="0.25">
      <c r="B73" s="51" t="s">
        <v>72</v>
      </c>
      <c r="C73" s="51" t="s">
        <v>30</v>
      </c>
      <c r="D73" s="54">
        <v>2.5</v>
      </c>
      <c r="E73" s="54">
        <v>1.25</v>
      </c>
      <c r="F73" s="54">
        <v>1.25</v>
      </c>
      <c r="G73" s="54">
        <v>0</v>
      </c>
      <c r="H73" s="54">
        <v>0</v>
      </c>
      <c r="I73" s="54">
        <v>0</v>
      </c>
      <c r="J73" s="54">
        <v>6</v>
      </c>
      <c r="K73" s="54">
        <v>3</v>
      </c>
      <c r="L73" s="54">
        <v>3</v>
      </c>
      <c r="M73" s="54">
        <v>0</v>
      </c>
      <c r="N73" s="54">
        <v>0</v>
      </c>
      <c r="O73" s="54">
        <v>0</v>
      </c>
    </row>
    <row r="74" spans="2:15" x14ac:dyDescent="0.25">
      <c r="B74" s="51" t="s">
        <v>118</v>
      </c>
      <c r="C74" s="51" t="s">
        <v>30</v>
      </c>
      <c r="D74" s="54">
        <v>0.9</v>
      </c>
      <c r="E74" s="54">
        <v>0.45</v>
      </c>
      <c r="F74" s="54">
        <v>0.45</v>
      </c>
      <c r="G74" s="54">
        <v>0</v>
      </c>
      <c r="H74" s="54">
        <v>0</v>
      </c>
      <c r="I74" s="54">
        <v>0</v>
      </c>
      <c r="J74" s="54">
        <v>2.16</v>
      </c>
      <c r="K74" s="54">
        <v>1.08</v>
      </c>
      <c r="L74" s="54">
        <v>1.08</v>
      </c>
      <c r="M74" s="54">
        <v>0</v>
      </c>
      <c r="N74" s="54">
        <v>0</v>
      </c>
      <c r="O74" s="54">
        <v>0</v>
      </c>
    </row>
    <row r="75" spans="2:15" ht="15.75" thickBot="1" x14ac:dyDescent="0.3"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2:15" ht="15.75" thickBot="1" x14ac:dyDescent="0.3">
      <c r="D76" s="383" t="s">
        <v>262</v>
      </c>
      <c r="E76" s="384"/>
      <c r="F76" s="384"/>
      <c r="G76" s="384"/>
      <c r="H76" s="384"/>
      <c r="I76" s="385"/>
      <c r="J76" s="383" t="s">
        <v>205</v>
      </c>
      <c r="K76" s="384"/>
      <c r="L76" s="384"/>
      <c r="M76" s="384"/>
      <c r="N76" s="384"/>
      <c r="O76" s="385"/>
    </row>
    <row r="77" spans="2:15" ht="15.75" thickBot="1" x14ac:dyDescent="0.3">
      <c r="D77" s="270" t="s">
        <v>173</v>
      </c>
      <c r="E77" s="271" t="s">
        <v>167</v>
      </c>
      <c r="F77" s="271" t="s">
        <v>168</v>
      </c>
      <c r="G77" s="271" t="s">
        <v>169</v>
      </c>
      <c r="H77" s="271" t="s">
        <v>170</v>
      </c>
      <c r="I77" s="272" t="s">
        <v>171</v>
      </c>
      <c r="J77" s="277" t="s">
        <v>173</v>
      </c>
      <c r="K77" s="271" t="s">
        <v>167</v>
      </c>
      <c r="L77" s="271" t="s">
        <v>168</v>
      </c>
      <c r="M77" s="271" t="s">
        <v>169</v>
      </c>
      <c r="N77" s="271" t="s">
        <v>170</v>
      </c>
      <c r="O77" s="272" t="s">
        <v>171</v>
      </c>
    </row>
    <row r="78" spans="2:15" x14ac:dyDescent="0.25">
      <c r="C78" s="300" t="s">
        <v>176</v>
      </c>
      <c r="D78" s="328">
        <v>160.29999999999998</v>
      </c>
      <c r="E78" s="132">
        <v>80.149999999999991</v>
      </c>
      <c r="F78" s="132">
        <v>80.149999999999991</v>
      </c>
      <c r="G78" s="132">
        <v>0</v>
      </c>
      <c r="H78" s="132">
        <v>0</v>
      </c>
      <c r="I78" s="133">
        <v>0</v>
      </c>
      <c r="J78" s="328">
        <v>384.72</v>
      </c>
      <c r="K78" s="132">
        <v>192.36</v>
      </c>
      <c r="L78" s="132">
        <v>192.36</v>
      </c>
      <c r="M78" s="132">
        <v>0</v>
      </c>
      <c r="N78" s="132">
        <v>0</v>
      </c>
      <c r="O78" s="133">
        <v>0</v>
      </c>
    </row>
    <row r="79" spans="2:15" x14ac:dyDescent="0.25">
      <c r="C79" s="301" t="s">
        <v>177</v>
      </c>
      <c r="D79" s="329">
        <v>189.2</v>
      </c>
      <c r="E79" s="54">
        <v>94.6</v>
      </c>
      <c r="F79" s="54">
        <v>94.6</v>
      </c>
      <c r="G79" s="54">
        <v>0</v>
      </c>
      <c r="H79" s="54">
        <v>0</v>
      </c>
      <c r="I79" s="134">
        <v>0</v>
      </c>
      <c r="J79" s="329">
        <v>454.07999999999993</v>
      </c>
      <c r="K79" s="54">
        <v>227.03999999999996</v>
      </c>
      <c r="L79" s="54">
        <v>227.03999999999996</v>
      </c>
      <c r="M79" s="54">
        <v>0</v>
      </c>
      <c r="N79" s="54">
        <v>0</v>
      </c>
      <c r="O79" s="134">
        <v>0</v>
      </c>
    </row>
    <row r="80" spans="2:15" x14ac:dyDescent="0.25">
      <c r="C80" s="301" t="s">
        <v>178</v>
      </c>
      <c r="D80" s="329">
        <v>142.39999999999998</v>
      </c>
      <c r="E80" s="54">
        <v>71.199999999999989</v>
      </c>
      <c r="F80" s="54">
        <v>71.199999999999989</v>
      </c>
      <c r="G80" s="54">
        <v>0</v>
      </c>
      <c r="H80" s="54">
        <v>0</v>
      </c>
      <c r="I80" s="134">
        <v>0</v>
      </c>
      <c r="J80" s="329">
        <v>341.75999999999993</v>
      </c>
      <c r="K80" s="54">
        <v>170.87999999999997</v>
      </c>
      <c r="L80" s="54">
        <v>170.87999999999997</v>
      </c>
      <c r="M80" s="54">
        <v>0</v>
      </c>
      <c r="N80" s="54">
        <v>0</v>
      </c>
      <c r="O80" s="134">
        <v>0</v>
      </c>
    </row>
    <row r="81" spans="3:15" ht="15.75" thickBot="1" x14ac:dyDescent="0.3">
      <c r="C81" s="302" t="s">
        <v>179</v>
      </c>
      <c r="D81" s="330">
        <v>233.90000000000003</v>
      </c>
      <c r="E81" s="135">
        <v>116.95000000000002</v>
      </c>
      <c r="F81" s="135">
        <v>116.95000000000002</v>
      </c>
      <c r="G81" s="135">
        <v>0</v>
      </c>
      <c r="H81" s="135">
        <v>0</v>
      </c>
      <c r="I81" s="136">
        <v>0</v>
      </c>
      <c r="J81" s="330">
        <v>561.3599999999999</v>
      </c>
      <c r="K81" s="135">
        <v>280.67999999999995</v>
      </c>
      <c r="L81" s="135">
        <v>280.67999999999995</v>
      </c>
      <c r="M81" s="135">
        <v>0</v>
      </c>
      <c r="N81" s="135">
        <v>0</v>
      </c>
      <c r="O81" s="136">
        <v>0</v>
      </c>
    </row>
    <row r="85" spans="3:15" x14ac:dyDescent="0.25">
      <c r="K85" s="53"/>
    </row>
  </sheetData>
  <mergeCells count="4">
    <mergeCell ref="D6:I6"/>
    <mergeCell ref="J6:O6"/>
    <mergeCell ref="D76:I76"/>
    <mergeCell ref="J76:O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O86"/>
  <sheetViews>
    <sheetView workbookViewId="0">
      <selection activeCell="C7" sqref="C7"/>
    </sheetView>
  </sheetViews>
  <sheetFormatPr defaultColWidth="8.85546875" defaultRowHeight="15" x14ac:dyDescent="0.25"/>
  <cols>
    <col min="1" max="1" width="3.7109375" style="64" customWidth="1"/>
    <col min="2" max="2" width="13.85546875" style="64" customWidth="1"/>
    <col min="3" max="3" width="24.7109375" style="64" customWidth="1"/>
    <col min="4" max="15" width="14.5703125" style="64" customWidth="1"/>
    <col min="16" max="16384" width="8.85546875" style="64"/>
  </cols>
  <sheetData>
    <row r="1" spans="2:15" s="12" customFormat="1" x14ac:dyDescent="0.25"/>
    <row r="2" spans="2:15" s="12" customFormat="1" x14ac:dyDescent="0.25">
      <c r="B2" s="56" t="s">
        <v>263</v>
      </c>
    </row>
    <row r="3" spans="2:15" s="12" customFormat="1" x14ac:dyDescent="0.25">
      <c r="B3" s="12" t="s">
        <v>194</v>
      </c>
    </row>
    <row r="4" spans="2:15" s="12" customFormat="1" x14ac:dyDescent="0.25">
      <c r="B4" s="12" t="s">
        <v>195</v>
      </c>
    </row>
    <row r="6" spans="2:15" x14ac:dyDescent="0.25">
      <c r="B6" s="312"/>
      <c r="C6" s="312"/>
      <c r="D6" s="382" t="s">
        <v>264</v>
      </c>
      <c r="E6" s="382"/>
      <c r="F6" s="382"/>
      <c r="G6" s="382"/>
      <c r="H6" s="382"/>
      <c r="I6" s="382"/>
      <c r="J6" s="382" t="s">
        <v>204</v>
      </c>
      <c r="K6" s="382"/>
      <c r="L6" s="382"/>
      <c r="M6" s="382"/>
      <c r="N6" s="382"/>
      <c r="O6" s="382"/>
    </row>
    <row r="7" spans="2:15" s="65" customFormat="1" ht="30.75" thickBot="1" x14ac:dyDescent="0.3">
      <c r="B7" s="313" t="s">
        <v>7</v>
      </c>
      <c r="C7" s="316" t="s">
        <v>166</v>
      </c>
      <c r="D7" s="313" t="s">
        <v>173</v>
      </c>
      <c r="E7" s="313" t="s">
        <v>167</v>
      </c>
      <c r="F7" s="313" t="s">
        <v>168</v>
      </c>
      <c r="G7" s="313" t="s">
        <v>169</v>
      </c>
      <c r="H7" s="313" t="s">
        <v>170</v>
      </c>
      <c r="I7" s="313" t="s">
        <v>171</v>
      </c>
      <c r="J7" s="313" t="s">
        <v>173</v>
      </c>
      <c r="K7" s="313" t="s">
        <v>167</v>
      </c>
      <c r="L7" s="313" t="s">
        <v>168</v>
      </c>
      <c r="M7" s="313" t="s">
        <v>169</v>
      </c>
      <c r="N7" s="313" t="s">
        <v>170</v>
      </c>
      <c r="O7" s="313" t="s">
        <v>171</v>
      </c>
    </row>
    <row r="8" spans="2:15" ht="15.75" thickTop="1" x14ac:dyDescent="0.25">
      <c r="B8" s="295" t="s">
        <v>137</v>
      </c>
      <c r="C8" s="295" t="s">
        <v>30</v>
      </c>
      <c r="D8" s="339">
        <v>13.340321331103091</v>
      </c>
      <c r="E8" s="296">
        <v>6.6701606655515455</v>
      </c>
      <c r="F8" s="296">
        <v>6.6701606655515455</v>
      </c>
      <c r="G8" s="296">
        <v>0</v>
      </c>
      <c r="H8" s="296">
        <v>0</v>
      </c>
      <c r="I8" s="296">
        <v>0</v>
      </c>
      <c r="J8" s="339">
        <v>26.680642662206182</v>
      </c>
      <c r="K8" s="296">
        <v>13.340321331103091</v>
      </c>
      <c r="L8" s="296">
        <v>13.340321331103091</v>
      </c>
      <c r="M8" s="296">
        <v>0</v>
      </c>
      <c r="N8" s="296">
        <v>0</v>
      </c>
      <c r="O8" s="296">
        <v>0</v>
      </c>
    </row>
    <row r="9" spans="2:15" x14ac:dyDescent="0.25">
      <c r="B9" s="16" t="s">
        <v>131</v>
      </c>
      <c r="C9" s="16" t="s">
        <v>30</v>
      </c>
      <c r="D9" s="69">
        <v>1.2537042580039321</v>
      </c>
      <c r="E9" s="17">
        <v>0.62685212900196607</v>
      </c>
      <c r="F9" s="17">
        <v>0.62685212900196607</v>
      </c>
      <c r="G9" s="17">
        <v>0</v>
      </c>
      <c r="H9" s="17">
        <v>0</v>
      </c>
      <c r="I9" s="17">
        <v>0</v>
      </c>
      <c r="J9" s="69">
        <v>2.5074085160078643</v>
      </c>
      <c r="K9" s="17">
        <v>1.2537042580039321</v>
      </c>
      <c r="L9" s="17">
        <v>1.2537042580039321</v>
      </c>
      <c r="M9" s="17">
        <v>0</v>
      </c>
      <c r="N9" s="17">
        <v>0</v>
      </c>
      <c r="O9" s="17">
        <v>0</v>
      </c>
    </row>
    <row r="10" spans="2:15" x14ac:dyDescent="0.25">
      <c r="B10" s="16" t="s">
        <v>56</v>
      </c>
      <c r="C10" s="16" t="s">
        <v>30</v>
      </c>
      <c r="D10" s="69">
        <v>10.711417965196468</v>
      </c>
      <c r="E10" s="17">
        <v>5.3557089825982338</v>
      </c>
      <c r="F10" s="17">
        <v>5.3557089825982338</v>
      </c>
      <c r="G10" s="17">
        <v>0</v>
      </c>
      <c r="H10" s="17">
        <v>0</v>
      </c>
      <c r="I10" s="17">
        <v>0</v>
      </c>
      <c r="J10" s="69">
        <v>21.422835930392935</v>
      </c>
      <c r="K10" s="17">
        <v>10.711417965196468</v>
      </c>
      <c r="L10" s="17">
        <v>10.711417965196468</v>
      </c>
      <c r="M10" s="17">
        <v>0</v>
      </c>
      <c r="N10" s="17">
        <v>0</v>
      </c>
      <c r="O10" s="17">
        <v>0</v>
      </c>
    </row>
    <row r="11" spans="2:15" x14ac:dyDescent="0.25">
      <c r="B11" s="16" t="s">
        <v>98</v>
      </c>
      <c r="C11" s="16" t="s">
        <v>30</v>
      </c>
      <c r="D11" s="69">
        <v>2.0879431874871615</v>
      </c>
      <c r="E11" s="17">
        <v>1.0439715937435807</v>
      </c>
      <c r="F11" s="17">
        <v>1.0439715937435807</v>
      </c>
      <c r="G11" s="17">
        <v>0</v>
      </c>
      <c r="H11" s="17">
        <v>0</v>
      </c>
      <c r="I11" s="17">
        <v>0</v>
      </c>
      <c r="J11" s="69">
        <v>4.1758863749743229</v>
      </c>
      <c r="K11" s="17">
        <v>2.0879431874871615</v>
      </c>
      <c r="L11" s="17">
        <v>2.0879431874871615</v>
      </c>
      <c r="M11" s="17">
        <v>0</v>
      </c>
      <c r="N11" s="17">
        <v>0</v>
      </c>
      <c r="O11" s="17">
        <v>0</v>
      </c>
    </row>
    <row r="12" spans="2:15" x14ac:dyDescent="0.25">
      <c r="B12" s="16" t="s">
        <v>123</v>
      </c>
      <c r="C12" s="16" t="s">
        <v>25</v>
      </c>
      <c r="D12" s="69">
        <v>32.629616750300791</v>
      </c>
      <c r="E12" s="17">
        <v>16.314808375150395</v>
      </c>
      <c r="F12" s="17">
        <v>16.314808375150395</v>
      </c>
      <c r="G12" s="17">
        <v>0</v>
      </c>
      <c r="H12" s="17">
        <v>0</v>
      </c>
      <c r="I12" s="17">
        <v>0</v>
      </c>
      <c r="J12" s="69">
        <v>65.259233500601582</v>
      </c>
      <c r="K12" s="17">
        <v>32.629616750300791</v>
      </c>
      <c r="L12" s="17">
        <v>32.629616750300791</v>
      </c>
      <c r="M12" s="17">
        <v>0</v>
      </c>
      <c r="N12" s="17">
        <v>0</v>
      </c>
      <c r="O12" s="17">
        <v>0</v>
      </c>
    </row>
    <row r="13" spans="2:15" x14ac:dyDescent="0.25">
      <c r="B13" s="16" t="s">
        <v>68</v>
      </c>
      <c r="C13" s="16" t="s">
        <v>71</v>
      </c>
      <c r="D13" s="69">
        <v>74.103755318836761</v>
      </c>
      <c r="E13" s="17">
        <v>37.051877659418381</v>
      </c>
      <c r="F13" s="17">
        <v>37.051877659418381</v>
      </c>
      <c r="G13" s="17">
        <v>0</v>
      </c>
      <c r="H13" s="17">
        <v>0</v>
      </c>
      <c r="I13" s="17">
        <v>0</v>
      </c>
      <c r="J13" s="69">
        <v>148.20751063767352</v>
      </c>
      <c r="K13" s="17">
        <v>74.103755318836761</v>
      </c>
      <c r="L13" s="17">
        <v>74.103755318836761</v>
      </c>
      <c r="M13" s="17">
        <v>0</v>
      </c>
      <c r="N13" s="17">
        <v>0</v>
      </c>
      <c r="O13" s="17">
        <v>0</v>
      </c>
    </row>
    <row r="14" spans="2:15" x14ac:dyDescent="0.25">
      <c r="B14" s="16" t="s">
        <v>99</v>
      </c>
      <c r="C14" s="16" t="s">
        <v>30</v>
      </c>
      <c r="D14" s="69">
        <v>1.3308237227455468</v>
      </c>
      <c r="E14" s="17">
        <v>0.66541186137277342</v>
      </c>
      <c r="F14" s="17">
        <v>0.66541186137277342</v>
      </c>
      <c r="G14" s="17">
        <v>0</v>
      </c>
      <c r="H14" s="17">
        <v>0</v>
      </c>
      <c r="I14" s="17">
        <v>0</v>
      </c>
      <c r="J14" s="69">
        <v>2.6616474454910937</v>
      </c>
      <c r="K14" s="17">
        <v>1.3308237227455468</v>
      </c>
      <c r="L14" s="17">
        <v>1.3308237227455468</v>
      </c>
      <c r="M14" s="17">
        <v>0</v>
      </c>
      <c r="N14" s="17">
        <v>0</v>
      </c>
      <c r="O14" s="17">
        <v>0</v>
      </c>
    </row>
    <row r="15" spans="2:15" x14ac:dyDescent="0.25">
      <c r="B15" s="16" t="s">
        <v>127</v>
      </c>
      <c r="C15" s="16" t="s">
        <v>11</v>
      </c>
      <c r="D15" s="69">
        <v>4.4148443231505121</v>
      </c>
      <c r="E15" s="17">
        <v>2.2074221615752561</v>
      </c>
      <c r="F15" s="17">
        <v>2.2074221615752561</v>
      </c>
      <c r="G15" s="17">
        <v>0</v>
      </c>
      <c r="H15" s="17">
        <v>0</v>
      </c>
      <c r="I15" s="17">
        <v>0</v>
      </c>
      <c r="J15" s="69">
        <v>8.8296886463010242</v>
      </c>
      <c r="K15" s="17">
        <v>4.4148443231505121</v>
      </c>
      <c r="L15" s="17">
        <v>4.4148443231505121</v>
      </c>
      <c r="M15" s="17">
        <v>0</v>
      </c>
      <c r="N15" s="17">
        <v>0</v>
      </c>
      <c r="O15" s="17">
        <v>0</v>
      </c>
    </row>
    <row r="16" spans="2:15" x14ac:dyDescent="0.25">
      <c r="B16" s="16" t="s">
        <v>39</v>
      </c>
      <c r="C16" s="16" t="s">
        <v>11</v>
      </c>
      <c r="D16" s="69">
        <v>11.951047040525868</v>
      </c>
      <c r="E16" s="17">
        <v>5.975523520262934</v>
      </c>
      <c r="F16" s="17">
        <v>5.975523520262934</v>
      </c>
      <c r="G16" s="17">
        <v>0</v>
      </c>
      <c r="H16" s="17">
        <v>0</v>
      </c>
      <c r="I16" s="17">
        <v>0</v>
      </c>
      <c r="J16" s="69">
        <v>23.902094081051736</v>
      </c>
      <c r="K16" s="17">
        <v>11.951047040525868</v>
      </c>
      <c r="L16" s="17">
        <v>11.951047040525868</v>
      </c>
      <c r="M16" s="17">
        <v>0</v>
      </c>
      <c r="N16" s="17">
        <v>0</v>
      </c>
      <c r="O16" s="17">
        <v>0</v>
      </c>
    </row>
    <row r="17" spans="2:15" x14ac:dyDescent="0.25">
      <c r="B17" s="16" t="s">
        <v>121</v>
      </c>
      <c r="C17" s="16" t="s">
        <v>30</v>
      </c>
      <c r="D17" s="69">
        <v>10.803736537840772</v>
      </c>
      <c r="E17" s="17">
        <v>5.4018682689203859</v>
      </c>
      <c r="F17" s="17">
        <v>5.4018682689203859</v>
      </c>
      <c r="G17" s="17">
        <v>0</v>
      </c>
      <c r="H17" s="17">
        <v>0</v>
      </c>
      <c r="I17" s="17">
        <v>0</v>
      </c>
      <c r="J17" s="69">
        <v>21.607473075681543</v>
      </c>
      <c r="K17" s="17">
        <v>10.803736537840772</v>
      </c>
      <c r="L17" s="17">
        <v>10.803736537840772</v>
      </c>
      <c r="M17" s="17">
        <v>0</v>
      </c>
      <c r="N17" s="17">
        <v>0</v>
      </c>
      <c r="O17" s="17">
        <v>0</v>
      </c>
    </row>
    <row r="18" spans="2:15" x14ac:dyDescent="0.25">
      <c r="B18" s="16" t="s">
        <v>114</v>
      </c>
      <c r="C18" s="16" t="s">
        <v>71</v>
      </c>
      <c r="D18" s="69">
        <v>6.4327056372333242</v>
      </c>
      <c r="E18" s="17">
        <v>3.2163528186166621</v>
      </c>
      <c r="F18" s="17">
        <v>3.2163528186166621</v>
      </c>
      <c r="G18" s="17">
        <v>0</v>
      </c>
      <c r="H18" s="17">
        <v>0</v>
      </c>
      <c r="I18" s="17">
        <v>0</v>
      </c>
      <c r="J18" s="69">
        <v>12.865411274466648</v>
      </c>
      <c r="K18" s="17">
        <v>6.4327056372333242</v>
      </c>
      <c r="L18" s="17">
        <v>6.4327056372333242</v>
      </c>
      <c r="M18" s="17">
        <v>0</v>
      </c>
      <c r="N18" s="17">
        <v>0</v>
      </c>
      <c r="O18" s="17">
        <v>0</v>
      </c>
    </row>
    <row r="19" spans="2:15" x14ac:dyDescent="0.25">
      <c r="B19" s="16" t="s">
        <v>107</v>
      </c>
      <c r="C19" s="16" t="s">
        <v>30</v>
      </c>
      <c r="D19" s="69">
        <v>3.9877794406784632</v>
      </c>
      <c r="E19" s="17">
        <v>1.9938897203392316</v>
      </c>
      <c r="F19" s="17">
        <v>1.9938897203392316</v>
      </c>
      <c r="G19" s="17">
        <v>0</v>
      </c>
      <c r="H19" s="17">
        <v>0</v>
      </c>
      <c r="I19" s="17">
        <v>0</v>
      </c>
      <c r="J19" s="69">
        <v>7.9755588813569265</v>
      </c>
      <c r="K19" s="17">
        <v>3.9877794406784632</v>
      </c>
      <c r="L19" s="17">
        <v>3.9877794406784632</v>
      </c>
      <c r="M19" s="17">
        <v>0</v>
      </c>
      <c r="N19" s="17">
        <v>0</v>
      </c>
      <c r="O19" s="17">
        <v>0</v>
      </c>
    </row>
    <row r="20" spans="2:15" x14ac:dyDescent="0.25">
      <c r="B20" s="16" t="s">
        <v>84</v>
      </c>
      <c r="C20" s="16" t="s">
        <v>71</v>
      </c>
      <c r="D20" s="69">
        <v>0.75421163834844607</v>
      </c>
      <c r="E20" s="17">
        <v>0.37710581917422303</v>
      </c>
      <c r="F20" s="17">
        <v>0.37710581917422303</v>
      </c>
      <c r="G20" s="17">
        <v>0</v>
      </c>
      <c r="H20" s="17">
        <v>0</v>
      </c>
      <c r="I20" s="17">
        <v>0</v>
      </c>
      <c r="J20" s="69">
        <v>1.5084232766968921</v>
      </c>
      <c r="K20" s="17">
        <v>0.75421163834844607</v>
      </c>
      <c r="L20" s="17">
        <v>0.75421163834844607</v>
      </c>
      <c r="M20" s="17">
        <v>0</v>
      </c>
      <c r="N20" s="17">
        <v>0</v>
      </c>
      <c r="O20" s="17">
        <v>0</v>
      </c>
    </row>
    <row r="21" spans="2:15" x14ac:dyDescent="0.25">
      <c r="B21" s="16" t="s">
        <v>105</v>
      </c>
      <c r="C21" s="16" t="s">
        <v>30</v>
      </c>
      <c r="D21" s="69">
        <v>0.62042550694016496</v>
      </c>
      <c r="E21" s="17">
        <v>0.31021275347008248</v>
      </c>
      <c r="F21" s="17">
        <v>0.31021275347008248</v>
      </c>
      <c r="G21" s="17">
        <v>0</v>
      </c>
      <c r="H21" s="17">
        <v>0</v>
      </c>
      <c r="I21" s="17">
        <v>0</v>
      </c>
      <c r="J21" s="69">
        <v>1.2408510138803299</v>
      </c>
      <c r="K21" s="17">
        <v>0.62042550694016496</v>
      </c>
      <c r="L21" s="17">
        <v>0.62042550694016496</v>
      </c>
      <c r="M21" s="17">
        <v>0</v>
      </c>
      <c r="N21" s="17">
        <v>0</v>
      </c>
      <c r="O21" s="17">
        <v>0</v>
      </c>
    </row>
    <row r="22" spans="2:15" x14ac:dyDescent="0.25">
      <c r="B22" s="16" t="s">
        <v>101</v>
      </c>
      <c r="C22" s="16" t="s">
        <v>30</v>
      </c>
      <c r="D22" s="69">
        <v>54.10564955835315</v>
      </c>
      <c r="E22" s="17">
        <v>27.052824779176575</v>
      </c>
      <c r="F22" s="17">
        <v>27.052824779176575</v>
      </c>
      <c r="G22" s="17">
        <v>0</v>
      </c>
      <c r="H22" s="17">
        <v>0</v>
      </c>
      <c r="I22" s="17">
        <v>0</v>
      </c>
      <c r="J22" s="69">
        <v>108.2112991167063</v>
      </c>
      <c r="K22" s="17">
        <v>54.10564955835315</v>
      </c>
      <c r="L22" s="17">
        <v>54.10564955835315</v>
      </c>
      <c r="M22" s="17">
        <v>0</v>
      </c>
      <c r="N22" s="17">
        <v>0</v>
      </c>
      <c r="O22" s="17">
        <v>0</v>
      </c>
    </row>
    <row r="23" spans="2:15" x14ac:dyDescent="0.25">
      <c r="B23" s="16" t="s">
        <v>42</v>
      </c>
      <c r="C23" s="16" t="s">
        <v>30</v>
      </c>
      <c r="D23" s="69">
        <v>31.01423775567098</v>
      </c>
      <c r="E23" s="17">
        <v>15.50711887783549</v>
      </c>
      <c r="F23" s="17">
        <v>15.50711887783549</v>
      </c>
      <c r="G23" s="17">
        <v>0</v>
      </c>
      <c r="H23" s="17">
        <v>0</v>
      </c>
      <c r="I23" s="17">
        <v>0</v>
      </c>
      <c r="J23" s="69">
        <v>62.028475511341959</v>
      </c>
      <c r="K23" s="17">
        <v>31.01423775567098</v>
      </c>
      <c r="L23" s="17">
        <v>31.01423775567098</v>
      </c>
      <c r="M23" s="17">
        <v>0</v>
      </c>
      <c r="N23" s="17">
        <v>0</v>
      </c>
      <c r="O23" s="17">
        <v>0</v>
      </c>
    </row>
    <row r="24" spans="2:15" x14ac:dyDescent="0.25">
      <c r="B24" s="16" t="s">
        <v>50</v>
      </c>
      <c r="C24" s="16" t="s">
        <v>30</v>
      </c>
      <c r="D24" s="69">
        <v>5.5038022713267001</v>
      </c>
      <c r="E24" s="17">
        <v>2.75190113566335</v>
      </c>
      <c r="F24" s="17">
        <v>2.75190113566335</v>
      </c>
      <c r="G24" s="17">
        <v>0</v>
      </c>
      <c r="H24" s="17">
        <v>0</v>
      </c>
      <c r="I24" s="17">
        <v>0</v>
      </c>
      <c r="J24" s="69">
        <v>11.0076045426534</v>
      </c>
      <c r="K24" s="17">
        <v>5.5038022713267001</v>
      </c>
      <c r="L24" s="17">
        <v>5.5038022713267001</v>
      </c>
      <c r="M24" s="17">
        <v>0</v>
      </c>
      <c r="N24" s="17">
        <v>0</v>
      </c>
      <c r="O24" s="17">
        <v>0</v>
      </c>
    </row>
    <row r="25" spans="2:15" x14ac:dyDescent="0.25">
      <c r="B25" s="16" t="s">
        <v>93</v>
      </c>
      <c r="C25" s="16" t="s">
        <v>30</v>
      </c>
      <c r="D25" s="69">
        <v>0.59471901869296007</v>
      </c>
      <c r="E25" s="17">
        <v>0.29735950934648003</v>
      </c>
      <c r="F25" s="17">
        <v>0.29735950934648003</v>
      </c>
      <c r="G25" s="17">
        <v>0</v>
      </c>
      <c r="H25" s="17">
        <v>0</v>
      </c>
      <c r="I25" s="17">
        <v>0</v>
      </c>
      <c r="J25" s="69">
        <v>1.1894380373859201</v>
      </c>
      <c r="K25" s="17">
        <v>0.59471901869296007</v>
      </c>
      <c r="L25" s="17">
        <v>0.59471901869296007</v>
      </c>
      <c r="M25" s="17">
        <v>0</v>
      </c>
      <c r="N25" s="17">
        <v>0</v>
      </c>
      <c r="O25" s="17">
        <v>0</v>
      </c>
    </row>
    <row r="26" spans="2:15" x14ac:dyDescent="0.25">
      <c r="B26" s="16" t="s">
        <v>128</v>
      </c>
      <c r="C26" s="16" t="s">
        <v>30</v>
      </c>
      <c r="D26" s="69">
        <v>9.2403324823194524</v>
      </c>
      <c r="E26" s="17">
        <v>4.6201662411597262</v>
      </c>
      <c r="F26" s="17">
        <v>4.6201662411597262</v>
      </c>
      <c r="G26" s="17">
        <v>0</v>
      </c>
      <c r="H26" s="17">
        <v>0</v>
      </c>
      <c r="I26" s="17">
        <v>0</v>
      </c>
      <c r="J26" s="69">
        <v>18.480664964638905</v>
      </c>
      <c r="K26" s="17">
        <v>9.2403324823194524</v>
      </c>
      <c r="L26" s="17">
        <v>9.2403324823194524</v>
      </c>
      <c r="M26" s="17">
        <v>0</v>
      </c>
      <c r="N26" s="17">
        <v>0</v>
      </c>
      <c r="O26" s="17">
        <v>0</v>
      </c>
    </row>
    <row r="27" spans="2:15" x14ac:dyDescent="0.25">
      <c r="B27" s="16" t="s">
        <v>26</v>
      </c>
      <c r="C27" s="16" t="s">
        <v>30</v>
      </c>
      <c r="D27" s="69">
        <v>0.86754497168177958</v>
      </c>
      <c r="E27" s="17">
        <v>0.43377248584088979</v>
      </c>
      <c r="F27" s="17">
        <v>0.43377248584088979</v>
      </c>
      <c r="G27" s="17">
        <v>0</v>
      </c>
      <c r="H27" s="17">
        <v>0</v>
      </c>
      <c r="I27" s="17">
        <v>0</v>
      </c>
      <c r="J27" s="69">
        <v>1.7350899433635592</v>
      </c>
      <c r="K27" s="17">
        <v>0.86754497168177958</v>
      </c>
      <c r="L27" s="17">
        <v>0.86754497168177958</v>
      </c>
      <c r="M27" s="17">
        <v>0</v>
      </c>
      <c r="N27" s="17">
        <v>0</v>
      </c>
      <c r="O27" s="17">
        <v>0</v>
      </c>
    </row>
    <row r="28" spans="2:15" x14ac:dyDescent="0.25">
      <c r="B28" s="16" t="s">
        <v>87</v>
      </c>
      <c r="C28" s="16" t="s">
        <v>71</v>
      </c>
      <c r="D28" s="69">
        <v>1.2853244123602428E-2</v>
      </c>
      <c r="E28" s="17">
        <v>6.4266220618012142E-3</v>
      </c>
      <c r="F28" s="17">
        <v>6.4266220618012142E-3</v>
      </c>
      <c r="G28" s="17">
        <v>0</v>
      </c>
      <c r="H28" s="17">
        <v>0</v>
      </c>
      <c r="I28" s="17">
        <v>0</v>
      </c>
      <c r="J28" s="69">
        <v>2.5706488247204857E-2</v>
      </c>
      <c r="K28" s="17">
        <v>1.2853244123602428E-2</v>
      </c>
      <c r="L28" s="17">
        <v>1.2853244123602428E-2</v>
      </c>
      <c r="M28" s="17">
        <v>0</v>
      </c>
      <c r="N28" s="17">
        <v>0</v>
      </c>
      <c r="O28" s="17">
        <v>0</v>
      </c>
    </row>
    <row r="29" spans="2:15" x14ac:dyDescent="0.25">
      <c r="B29" s="16" t="s">
        <v>129</v>
      </c>
      <c r="C29" s="16" t="s">
        <v>30</v>
      </c>
      <c r="D29" s="69">
        <v>0.94991812659565089</v>
      </c>
      <c r="E29" s="17">
        <v>0.47495906329782545</v>
      </c>
      <c r="F29" s="17">
        <v>0.47495906329782545</v>
      </c>
      <c r="G29" s="17">
        <v>0</v>
      </c>
      <c r="H29" s="17">
        <v>0</v>
      </c>
      <c r="I29" s="17">
        <v>0</v>
      </c>
      <c r="J29" s="69">
        <v>1.8998362531913018</v>
      </c>
      <c r="K29" s="17">
        <v>0.94991812659565089</v>
      </c>
      <c r="L29" s="17">
        <v>0.94991812659565089</v>
      </c>
      <c r="M29" s="17">
        <v>0</v>
      </c>
      <c r="N29" s="17">
        <v>0</v>
      </c>
      <c r="O29" s="17">
        <v>0</v>
      </c>
    </row>
    <row r="30" spans="2:15" x14ac:dyDescent="0.25">
      <c r="B30" s="16" t="s">
        <v>109</v>
      </c>
      <c r="C30" s="16" t="s">
        <v>30</v>
      </c>
      <c r="D30" s="69">
        <v>0.75946532852070314</v>
      </c>
      <c r="E30" s="17">
        <v>0.37973266426035157</v>
      </c>
      <c r="F30" s="17">
        <v>0.37973266426035157</v>
      </c>
      <c r="G30" s="17">
        <v>0</v>
      </c>
      <c r="H30" s="17">
        <v>0</v>
      </c>
      <c r="I30" s="17">
        <v>0</v>
      </c>
      <c r="J30" s="69">
        <v>1.5189306570414063</v>
      </c>
      <c r="K30" s="17">
        <v>0.75946532852070314</v>
      </c>
      <c r="L30" s="17">
        <v>0.75946532852070314</v>
      </c>
      <c r="M30" s="17">
        <v>0</v>
      </c>
      <c r="N30" s="17">
        <v>0</v>
      </c>
      <c r="O30" s="17">
        <v>0</v>
      </c>
    </row>
    <row r="31" spans="2:15" x14ac:dyDescent="0.25">
      <c r="B31" s="16" t="s">
        <v>112</v>
      </c>
      <c r="C31" s="16" t="s">
        <v>71</v>
      </c>
      <c r="D31" s="69">
        <v>1.4803709246705989</v>
      </c>
      <c r="E31" s="17">
        <v>0.74018546233529947</v>
      </c>
      <c r="F31" s="17">
        <v>0.74018546233529947</v>
      </c>
      <c r="G31" s="17">
        <v>0</v>
      </c>
      <c r="H31" s="17">
        <v>0</v>
      </c>
      <c r="I31" s="17">
        <v>0</v>
      </c>
      <c r="J31" s="69">
        <v>2.9607418493411979</v>
      </c>
      <c r="K31" s="17">
        <v>1.4803709246705989</v>
      </c>
      <c r="L31" s="17">
        <v>1.4803709246705989</v>
      </c>
      <c r="M31" s="17">
        <v>0</v>
      </c>
      <c r="N31" s="17">
        <v>0</v>
      </c>
      <c r="O31" s="17">
        <v>0</v>
      </c>
    </row>
    <row r="32" spans="2:15" x14ac:dyDescent="0.25">
      <c r="B32" s="16" t="s">
        <v>119</v>
      </c>
      <c r="C32" s="16" t="s">
        <v>71</v>
      </c>
      <c r="D32" s="69">
        <v>0.74895794817618921</v>
      </c>
      <c r="E32" s="17">
        <v>0.37447897408809461</v>
      </c>
      <c r="F32" s="17">
        <v>0.37447897408809461</v>
      </c>
      <c r="G32" s="17">
        <v>0</v>
      </c>
      <c r="H32" s="17">
        <v>0</v>
      </c>
      <c r="I32" s="17">
        <v>0</v>
      </c>
      <c r="J32" s="69">
        <v>1.4979158963523784</v>
      </c>
      <c r="K32" s="17">
        <v>0.74895794817618921</v>
      </c>
      <c r="L32" s="17">
        <v>0.74895794817618921</v>
      </c>
      <c r="M32" s="17">
        <v>0</v>
      </c>
      <c r="N32" s="17">
        <v>0</v>
      </c>
      <c r="O32" s="17">
        <v>0</v>
      </c>
    </row>
    <row r="33" spans="2:15" x14ac:dyDescent="0.25">
      <c r="B33" s="16" t="s">
        <v>17</v>
      </c>
      <c r="C33" s="16" t="s">
        <v>11</v>
      </c>
      <c r="D33" s="69">
        <v>13.711281509522552</v>
      </c>
      <c r="E33" s="17">
        <v>6.8556407547612759</v>
      </c>
      <c r="F33" s="17">
        <v>6.8556407547612759</v>
      </c>
      <c r="G33" s="17">
        <v>0</v>
      </c>
      <c r="H33" s="17">
        <v>0</v>
      </c>
      <c r="I33" s="17">
        <v>0</v>
      </c>
      <c r="J33" s="69">
        <v>27.422563019045104</v>
      </c>
      <c r="K33" s="17">
        <v>13.711281509522552</v>
      </c>
      <c r="L33" s="17">
        <v>13.711281509522552</v>
      </c>
      <c r="M33" s="17">
        <v>0</v>
      </c>
      <c r="N33" s="17">
        <v>0</v>
      </c>
      <c r="O33" s="17">
        <v>0</v>
      </c>
    </row>
    <row r="34" spans="2:15" x14ac:dyDescent="0.25">
      <c r="B34" s="16" t="s">
        <v>35</v>
      </c>
      <c r="C34" s="16" t="s">
        <v>71</v>
      </c>
      <c r="D34" s="69">
        <v>6.3514564075476132</v>
      </c>
      <c r="E34" s="17">
        <v>3.1757282037738066</v>
      </c>
      <c r="F34" s="17">
        <v>3.1757282037738066</v>
      </c>
      <c r="G34" s="17">
        <v>0</v>
      </c>
      <c r="H34" s="17">
        <v>0</v>
      </c>
      <c r="I34" s="17">
        <v>0</v>
      </c>
      <c r="J34" s="69">
        <v>12.702912815095226</v>
      </c>
      <c r="K34" s="17">
        <v>6.3514564075476132</v>
      </c>
      <c r="L34" s="17">
        <v>6.3514564075476132</v>
      </c>
      <c r="M34" s="17">
        <v>0</v>
      </c>
      <c r="N34" s="17">
        <v>0</v>
      </c>
      <c r="O34" s="17">
        <v>0</v>
      </c>
    </row>
    <row r="35" spans="2:15" x14ac:dyDescent="0.25">
      <c r="B35" s="16" t="s">
        <v>126</v>
      </c>
      <c r="C35" s="16" t="s">
        <v>11</v>
      </c>
      <c r="D35" s="69">
        <v>47.051394488951487</v>
      </c>
      <c r="E35" s="17">
        <v>23.525697244475744</v>
      </c>
      <c r="F35" s="17">
        <v>23.525697244475744</v>
      </c>
      <c r="G35" s="17">
        <v>0</v>
      </c>
      <c r="H35" s="17">
        <v>0</v>
      </c>
      <c r="I35" s="17">
        <v>0</v>
      </c>
      <c r="J35" s="69">
        <v>94.102788977902975</v>
      </c>
      <c r="K35" s="17">
        <v>47.051394488951487</v>
      </c>
      <c r="L35" s="17">
        <v>47.051394488951487</v>
      </c>
      <c r="M35" s="17">
        <v>0</v>
      </c>
      <c r="N35" s="17">
        <v>0</v>
      </c>
      <c r="O35" s="17">
        <v>0</v>
      </c>
    </row>
    <row r="36" spans="2:15" x14ac:dyDescent="0.25">
      <c r="B36" s="16" t="s">
        <v>113</v>
      </c>
      <c r="C36" s="16" t="s">
        <v>30</v>
      </c>
      <c r="D36" s="69">
        <v>0.92421163834844622</v>
      </c>
      <c r="E36" s="17">
        <v>0.46210581917422311</v>
      </c>
      <c r="F36" s="17">
        <v>0.46210581917422311</v>
      </c>
      <c r="G36" s="17">
        <v>0</v>
      </c>
      <c r="H36" s="17">
        <v>0</v>
      </c>
      <c r="I36" s="17">
        <v>0</v>
      </c>
      <c r="J36" s="69">
        <v>1.8484232766968924</v>
      </c>
      <c r="K36" s="17">
        <v>0.92421163834844622</v>
      </c>
      <c r="L36" s="17">
        <v>0.92421163834844622</v>
      </c>
      <c r="M36" s="17">
        <v>0</v>
      </c>
      <c r="N36" s="17">
        <v>0</v>
      </c>
      <c r="O36" s="17">
        <v>0</v>
      </c>
    </row>
    <row r="37" spans="2:15" x14ac:dyDescent="0.25">
      <c r="B37" s="16" t="s">
        <v>130</v>
      </c>
      <c r="C37" s="16" t="s">
        <v>25</v>
      </c>
      <c r="D37" s="69">
        <v>2.7621275347008245</v>
      </c>
      <c r="E37" s="17">
        <v>1.3810637673504123</v>
      </c>
      <c r="F37" s="17">
        <v>1.3810637673504123</v>
      </c>
      <c r="G37" s="17">
        <v>0</v>
      </c>
      <c r="H37" s="17">
        <v>0</v>
      </c>
      <c r="I37" s="17">
        <v>0</v>
      </c>
      <c r="J37" s="69">
        <v>5.524255069401649</v>
      </c>
      <c r="K37" s="17">
        <v>2.7621275347008245</v>
      </c>
      <c r="L37" s="17">
        <v>2.7621275347008245</v>
      </c>
      <c r="M37" s="17">
        <v>0</v>
      </c>
      <c r="N37" s="17">
        <v>0</v>
      </c>
      <c r="O37" s="17">
        <v>0</v>
      </c>
    </row>
    <row r="38" spans="2:15" x14ac:dyDescent="0.25">
      <c r="B38" s="16" t="s">
        <v>140</v>
      </c>
      <c r="C38" s="16" t="s">
        <v>30</v>
      </c>
      <c r="D38" s="69">
        <v>6.9228148017724553</v>
      </c>
      <c r="E38" s="17">
        <v>3.4614074008862277</v>
      </c>
      <c r="F38" s="17">
        <v>3.4614074008862277</v>
      </c>
      <c r="G38" s="17">
        <v>0</v>
      </c>
      <c r="H38" s="17">
        <v>0</v>
      </c>
      <c r="I38" s="17">
        <v>0</v>
      </c>
      <c r="J38" s="69">
        <v>13.845629603544911</v>
      </c>
      <c r="K38" s="17">
        <v>6.9228148017724553</v>
      </c>
      <c r="L38" s="17">
        <v>6.9228148017724553</v>
      </c>
      <c r="M38" s="17">
        <v>0</v>
      </c>
      <c r="N38" s="17">
        <v>0</v>
      </c>
      <c r="O38" s="17">
        <v>0</v>
      </c>
    </row>
    <row r="39" spans="2:15" x14ac:dyDescent="0.25">
      <c r="B39" s="16" t="s">
        <v>133</v>
      </c>
      <c r="C39" s="16" t="s">
        <v>30</v>
      </c>
      <c r="D39" s="69">
        <v>1.2975176805469966</v>
      </c>
      <c r="E39" s="17">
        <v>0.64875884027349828</v>
      </c>
      <c r="F39" s="17">
        <v>0.64875884027349828</v>
      </c>
      <c r="G39" s="17">
        <v>0</v>
      </c>
      <c r="H39" s="17">
        <v>0</v>
      </c>
      <c r="I39" s="17">
        <v>0</v>
      </c>
      <c r="J39" s="69">
        <v>2.5950353610939931</v>
      </c>
      <c r="K39" s="17">
        <v>1.2975176805469966</v>
      </c>
      <c r="L39" s="17">
        <v>1.2975176805469966</v>
      </c>
      <c r="M39" s="17">
        <v>0</v>
      </c>
      <c r="N39" s="17">
        <v>0</v>
      </c>
      <c r="O39" s="17">
        <v>0</v>
      </c>
    </row>
    <row r="40" spans="2:15" x14ac:dyDescent="0.25">
      <c r="B40" s="16" t="s">
        <v>145</v>
      </c>
      <c r="C40" s="16" t="s">
        <v>30</v>
      </c>
      <c r="D40" s="69">
        <v>0.24711946474161456</v>
      </c>
      <c r="E40" s="17">
        <v>0.12355973237080728</v>
      </c>
      <c r="F40" s="17">
        <v>0.12355973237080728</v>
      </c>
      <c r="G40" s="17">
        <v>0</v>
      </c>
      <c r="H40" s="17">
        <v>0</v>
      </c>
      <c r="I40" s="17">
        <v>0</v>
      </c>
      <c r="J40" s="69">
        <v>0.49423892948322912</v>
      </c>
      <c r="K40" s="17">
        <v>0.24711946474161456</v>
      </c>
      <c r="L40" s="17">
        <v>0.24711946474161456</v>
      </c>
      <c r="M40" s="17">
        <v>0</v>
      </c>
      <c r="N40" s="17">
        <v>0</v>
      </c>
      <c r="O40" s="17">
        <v>0</v>
      </c>
    </row>
    <row r="41" spans="2:15" x14ac:dyDescent="0.25">
      <c r="B41" s="16" t="s">
        <v>89</v>
      </c>
      <c r="C41" s="16" t="s">
        <v>11</v>
      </c>
      <c r="D41" s="69">
        <v>16.249650203949876</v>
      </c>
      <c r="E41" s="17">
        <v>8.1248251019749382</v>
      </c>
      <c r="F41" s="17">
        <v>8.1248251019749382</v>
      </c>
      <c r="G41" s="17">
        <v>0</v>
      </c>
      <c r="H41" s="17">
        <v>0</v>
      </c>
      <c r="I41" s="17">
        <v>0</v>
      </c>
      <c r="J41" s="69">
        <v>32.499300407899753</v>
      </c>
      <c r="K41" s="17">
        <v>16.249650203949876</v>
      </c>
      <c r="L41" s="17">
        <v>16.249650203949876</v>
      </c>
      <c r="M41" s="17">
        <v>0</v>
      </c>
      <c r="N41" s="17">
        <v>0</v>
      </c>
      <c r="O41" s="17">
        <v>0</v>
      </c>
    </row>
    <row r="42" spans="2:15" x14ac:dyDescent="0.25">
      <c r="B42" s="16" t="s">
        <v>53</v>
      </c>
      <c r="C42" s="16" t="s">
        <v>11</v>
      </c>
      <c r="D42" s="69">
        <v>20.278433254101007</v>
      </c>
      <c r="E42" s="17">
        <v>10.139216627050503</v>
      </c>
      <c r="F42" s="17">
        <v>10.139216627050503</v>
      </c>
      <c r="G42" s="17">
        <v>0</v>
      </c>
      <c r="H42" s="17">
        <v>0</v>
      </c>
      <c r="I42" s="17">
        <v>0</v>
      </c>
      <c r="J42" s="69">
        <v>40.556866508202013</v>
      </c>
      <c r="K42" s="17">
        <v>20.278433254101007</v>
      </c>
      <c r="L42" s="17">
        <v>20.278433254101007</v>
      </c>
      <c r="M42" s="17">
        <v>0</v>
      </c>
      <c r="N42" s="17">
        <v>0</v>
      </c>
      <c r="O42" s="17">
        <v>0</v>
      </c>
    </row>
    <row r="43" spans="2:15" x14ac:dyDescent="0.25">
      <c r="B43" s="16" t="s">
        <v>125</v>
      </c>
      <c r="C43" s="16" t="s">
        <v>30</v>
      </c>
      <c r="D43" s="69">
        <v>19.893397893007013</v>
      </c>
      <c r="E43" s="17">
        <v>9.9466989465035063</v>
      </c>
      <c r="F43" s="17">
        <v>9.9466989465035063</v>
      </c>
      <c r="G43" s="17">
        <v>0</v>
      </c>
      <c r="H43" s="17">
        <v>0</v>
      </c>
      <c r="I43" s="17">
        <v>0</v>
      </c>
      <c r="J43" s="69">
        <v>39.786795786014025</v>
      </c>
      <c r="K43" s="17">
        <v>19.893397893007013</v>
      </c>
      <c r="L43" s="17">
        <v>19.893397893007013</v>
      </c>
      <c r="M43" s="17">
        <v>0</v>
      </c>
      <c r="N43" s="17">
        <v>0</v>
      </c>
      <c r="O43" s="17">
        <v>0</v>
      </c>
    </row>
    <row r="44" spans="2:15" x14ac:dyDescent="0.25">
      <c r="B44" s="16" t="s">
        <v>110</v>
      </c>
      <c r="C44" s="16" t="s">
        <v>30</v>
      </c>
      <c r="D44" s="69">
        <v>2.265542741438507</v>
      </c>
      <c r="E44" s="17">
        <v>1.1327713707192535</v>
      </c>
      <c r="F44" s="17">
        <v>1.1327713707192535</v>
      </c>
      <c r="G44" s="17">
        <v>0</v>
      </c>
      <c r="H44" s="17">
        <v>0</v>
      </c>
      <c r="I44" s="17">
        <v>0</v>
      </c>
      <c r="J44" s="69">
        <v>4.531085482877014</v>
      </c>
      <c r="K44" s="17">
        <v>2.265542741438507</v>
      </c>
      <c r="L44" s="17">
        <v>2.265542741438507</v>
      </c>
      <c r="M44" s="17">
        <v>0</v>
      </c>
      <c r="N44" s="17">
        <v>0</v>
      </c>
      <c r="O44" s="17">
        <v>0</v>
      </c>
    </row>
    <row r="45" spans="2:15" x14ac:dyDescent="0.25">
      <c r="B45" s="16" t="s">
        <v>124</v>
      </c>
      <c r="C45" s="16" t="s">
        <v>30</v>
      </c>
      <c r="D45" s="69">
        <v>0.35519910790269094</v>
      </c>
      <c r="E45" s="17">
        <v>0.17759955395134547</v>
      </c>
      <c r="F45" s="17">
        <v>0.17759955395134547</v>
      </c>
      <c r="G45" s="17">
        <v>0</v>
      </c>
      <c r="H45" s="17">
        <v>0</v>
      </c>
      <c r="I45" s="17">
        <v>0</v>
      </c>
      <c r="J45" s="69">
        <v>0.71039821580538187</v>
      </c>
      <c r="K45" s="17">
        <v>0.35519910790269094</v>
      </c>
      <c r="L45" s="17">
        <v>0.35519910790269094</v>
      </c>
      <c r="M45" s="17">
        <v>0</v>
      </c>
      <c r="N45" s="17">
        <v>0</v>
      </c>
      <c r="O45" s="17">
        <v>0</v>
      </c>
    </row>
    <row r="46" spans="2:15" x14ac:dyDescent="0.25">
      <c r="B46" s="16" t="s">
        <v>60</v>
      </c>
      <c r="C46" s="16" t="s">
        <v>30</v>
      </c>
      <c r="D46" s="69">
        <v>1.7713038119552778</v>
      </c>
      <c r="E46" s="17">
        <v>0.88565190597763888</v>
      </c>
      <c r="F46" s="17">
        <v>0.88565190597763888</v>
      </c>
      <c r="G46" s="17">
        <v>0</v>
      </c>
      <c r="H46" s="17">
        <v>0</v>
      </c>
      <c r="I46" s="17">
        <v>0</v>
      </c>
      <c r="J46" s="69">
        <v>3.5426076239105555</v>
      </c>
      <c r="K46" s="17">
        <v>1.7713038119552778</v>
      </c>
      <c r="L46" s="17">
        <v>1.7713038119552778</v>
      </c>
      <c r="M46" s="17">
        <v>0</v>
      </c>
      <c r="N46" s="17">
        <v>0</v>
      </c>
      <c r="O46" s="17">
        <v>0</v>
      </c>
    </row>
    <row r="47" spans="2:15" x14ac:dyDescent="0.25">
      <c r="B47" s="16" t="s">
        <v>96</v>
      </c>
      <c r="C47" s="16" t="s">
        <v>11</v>
      </c>
      <c r="D47" s="69">
        <v>12.652159814537663</v>
      </c>
      <c r="E47" s="17">
        <v>6.3260799072688316</v>
      </c>
      <c r="F47" s="17">
        <v>6.3260799072688316</v>
      </c>
      <c r="G47" s="17">
        <v>0</v>
      </c>
      <c r="H47" s="17">
        <v>0</v>
      </c>
      <c r="I47" s="17">
        <v>0</v>
      </c>
      <c r="J47" s="69">
        <v>25.304319629075327</v>
      </c>
      <c r="K47" s="17">
        <v>12.652159814537663</v>
      </c>
      <c r="L47" s="17">
        <v>12.652159814537663</v>
      </c>
      <c r="M47" s="17">
        <v>0</v>
      </c>
      <c r="N47" s="17">
        <v>0</v>
      </c>
      <c r="O47" s="17">
        <v>0</v>
      </c>
    </row>
    <row r="48" spans="2:15" x14ac:dyDescent="0.25">
      <c r="B48" s="16" t="s">
        <v>117</v>
      </c>
      <c r="C48" s="16" t="s">
        <v>30</v>
      </c>
      <c r="D48" s="69">
        <v>19.557429644628343</v>
      </c>
      <c r="E48" s="17">
        <v>9.7787148223141713</v>
      </c>
      <c r="F48" s="17">
        <v>9.7787148223141713</v>
      </c>
      <c r="G48" s="17">
        <v>0</v>
      </c>
      <c r="H48" s="17">
        <v>0</v>
      </c>
      <c r="I48" s="17">
        <v>0</v>
      </c>
      <c r="J48" s="69">
        <v>39.114859289256685</v>
      </c>
      <c r="K48" s="17">
        <v>19.557429644628343</v>
      </c>
      <c r="L48" s="17">
        <v>19.557429644628343</v>
      </c>
      <c r="M48" s="17">
        <v>0</v>
      </c>
      <c r="N48" s="17">
        <v>0</v>
      </c>
      <c r="O48" s="17">
        <v>0</v>
      </c>
    </row>
    <row r="49" spans="2:15" x14ac:dyDescent="0.25">
      <c r="B49" s="16" t="s">
        <v>103</v>
      </c>
      <c r="C49" s="16" t="s">
        <v>25</v>
      </c>
      <c r="D49" s="69">
        <v>6.4332675998474045</v>
      </c>
      <c r="E49" s="17">
        <v>3.2166337999237022</v>
      </c>
      <c r="F49" s="17">
        <v>3.2166337999237022</v>
      </c>
      <c r="G49" s="17">
        <v>0</v>
      </c>
      <c r="H49" s="17">
        <v>0</v>
      </c>
      <c r="I49" s="17">
        <v>0</v>
      </c>
      <c r="J49" s="69">
        <v>12.866535199694809</v>
      </c>
      <c r="K49" s="17">
        <v>6.4332675998474045</v>
      </c>
      <c r="L49" s="17">
        <v>6.4332675998474045</v>
      </c>
      <c r="M49" s="17">
        <v>0</v>
      </c>
      <c r="N49" s="17">
        <v>0</v>
      </c>
      <c r="O49" s="17">
        <v>0</v>
      </c>
    </row>
    <row r="50" spans="2:15" x14ac:dyDescent="0.25">
      <c r="B50" s="16" t="s">
        <v>31</v>
      </c>
      <c r="C50" s="16" t="s">
        <v>71</v>
      </c>
      <c r="D50" s="69">
        <v>155.03387710185757</v>
      </c>
      <c r="E50" s="17">
        <v>77.516938550928785</v>
      </c>
      <c r="F50" s="17">
        <v>77.516938550928785</v>
      </c>
      <c r="G50" s="17">
        <v>0</v>
      </c>
      <c r="H50" s="17">
        <v>0</v>
      </c>
      <c r="I50" s="17">
        <v>0</v>
      </c>
      <c r="J50" s="69">
        <v>310.06775420371514</v>
      </c>
      <c r="K50" s="17">
        <v>155.03387710185757</v>
      </c>
      <c r="L50" s="17">
        <v>155.03387710185757</v>
      </c>
      <c r="M50" s="17">
        <v>0</v>
      </c>
      <c r="N50" s="17">
        <v>0</v>
      </c>
      <c r="O50" s="17">
        <v>0</v>
      </c>
    </row>
    <row r="51" spans="2:15" x14ac:dyDescent="0.25">
      <c r="B51" s="16" t="s">
        <v>46</v>
      </c>
      <c r="C51" s="16" t="s">
        <v>71</v>
      </c>
      <c r="D51" s="69">
        <v>2.9654335768993745</v>
      </c>
      <c r="E51" s="17">
        <v>1.4827167884496872</v>
      </c>
      <c r="F51" s="17">
        <v>1.4827167884496872</v>
      </c>
      <c r="G51" s="17">
        <v>0</v>
      </c>
      <c r="H51" s="17">
        <v>0</v>
      </c>
      <c r="I51" s="17">
        <v>0</v>
      </c>
      <c r="J51" s="69">
        <v>5.930867153798749</v>
      </c>
      <c r="K51" s="17">
        <v>2.9654335768993745</v>
      </c>
      <c r="L51" s="17">
        <v>2.9654335768993745</v>
      </c>
      <c r="M51" s="17">
        <v>0</v>
      </c>
      <c r="N51" s="17">
        <v>0</v>
      </c>
      <c r="O51" s="17">
        <v>0</v>
      </c>
    </row>
    <row r="52" spans="2:15" x14ac:dyDescent="0.25">
      <c r="B52" s="16" t="s">
        <v>115</v>
      </c>
      <c r="C52" s="16" t="s">
        <v>30</v>
      </c>
      <c r="D52" s="69">
        <v>4.8267100977198698</v>
      </c>
      <c r="E52" s="17">
        <v>2.4133550488599349</v>
      </c>
      <c r="F52" s="17">
        <v>2.4133550488599349</v>
      </c>
      <c r="G52" s="17">
        <v>0</v>
      </c>
      <c r="H52" s="17">
        <v>0</v>
      </c>
      <c r="I52" s="17">
        <v>0</v>
      </c>
      <c r="J52" s="69">
        <v>9.6534201954397396</v>
      </c>
      <c r="K52" s="17">
        <v>4.8267100977198698</v>
      </c>
      <c r="L52" s="17">
        <v>4.8267100977198698</v>
      </c>
      <c r="M52" s="17">
        <v>0</v>
      </c>
      <c r="N52" s="17">
        <v>0</v>
      </c>
      <c r="O52" s="17">
        <v>0</v>
      </c>
    </row>
    <row r="53" spans="2:15" x14ac:dyDescent="0.25">
      <c r="B53" s="16" t="s">
        <v>138</v>
      </c>
      <c r="C53" s="16" t="s">
        <v>30</v>
      </c>
      <c r="D53" s="69">
        <v>12.532350852481146</v>
      </c>
      <c r="E53" s="17">
        <v>6.2661754262405731</v>
      </c>
      <c r="F53" s="17">
        <v>6.2661754262405731</v>
      </c>
      <c r="G53" s="17">
        <v>0</v>
      </c>
      <c r="H53" s="17">
        <v>0</v>
      </c>
      <c r="I53" s="17">
        <v>0</v>
      </c>
      <c r="J53" s="69">
        <v>25.064701704962292</v>
      </c>
      <c r="K53" s="17">
        <v>12.532350852481146</v>
      </c>
      <c r="L53" s="17">
        <v>12.532350852481146</v>
      </c>
      <c r="M53" s="17">
        <v>0</v>
      </c>
      <c r="N53" s="17">
        <v>0</v>
      </c>
      <c r="O53" s="17">
        <v>0</v>
      </c>
    </row>
    <row r="54" spans="2:15" x14ac:dyDescent="0.25">
      <c r="B54" s="16" t="s">
        <v>66</v>
      </c>
      <c r="C54" s="16" t="s">
        <v>71</v>
      </c>
      <c r="D54" s="69">
        <v>1.3284778589664583</v>
      </c>
      <c r="E54" s="17">
        <v>0.66423892948322916</v>
      </c>
      <c r="F54" s="17">
        <v>0.66423892948322916</v>
      </c>
      <c r="G54" s="17">
        <v>0</v>
      </c>
      <c r="H54" s="17">
        <v>0</v>
      </c>
      <c r="I54" s="17">
        <v>0</v>
      </c>
      <c r="J54" s="69">
        <v>2.6569557179329166</v>
      </c>
      <c r="K54" s="17">
        <v>1.3284778589664583</v>
      </c>
      <c r="L54" s="17">
        <v>1.3284778589664583</v>
      </c>
      <c r="M54" s="17">
        <v>0</v>
      </c>
      <c r="N54" s="17">
        <v>0</v>
      </c>
      <c r="O54" s="17">
        <v>0</v>
      </c>
    </row>
    <row r="55" spans="2:15" x14ac:dyDescent="0.25">
      <c r="B55" s="16" t="s">
        <v>120</v>
      </c>
      <c r="C55" s="16" t="s">
        <v>25</v>
      </c>
      <c r="D55" s="69">
        <v>60.274912697714001</v>
      </c>
      <c r="E55" s="17">
        <v>30.137456348857</v>
      </c>
      <c r="F55" s="17">
        <v>30.137456348857</v>
      </c>
      <c r="G55" s="17">
        <v>0</v>
      </c>
      <c r="H55" s="17">
        <v>0</v>
      </c>
      <c r="I55" s="17">
        <v>0</v>
      </c>
      <c r="J55" s="69">
        <v>120.549825395428</v>
      </c>
      <c r="K55" s="17">
        <v>60.274912697714001</v>
      </c>
      <c r="L55" s="17">
        <v>60.274912697714001</v>
      </c>
      <c r="M55" s="17">
        <v>0</v>
      </c>
      <c r="N55" s="17">
        <v>0</v>
      </c>
      <c r="O55" s="17">
        <v>0</v>
      </c>
    </row>
    <row r="56" spans="2:15" x14ac:dyDescent="0.25">
      <c r="B56" s="16" t="s">
        <v>63</v>
      </c>
      <c r="C56" s="16" t="s">
        <v>25</v>
      </c>
      <c r="D56" s="69">
        <v>26.984428793614462</v>
      </c>
      <c r="E56" s="17">
        <v>13.492214396807231</v>
      </c>
      <c r="F56" s="17">
        <v>13.492214396807231</v>
      </c>
      <c r="G56" s="17">
        <v>0</v>
      </c>
      <c r="H56" s="17">
        <v>0</v>
      </c>
      <c r="I56" s="17">
        <v>0</v>
      </c>
      <c r="J56" s="69">
        <v>53.968857587228925</v>
      </c>
      <c r="K56" s="17">
        <v>26.984428793614462</v>
      </c>
      <c r="L56" s="17">
        <v>26.984428793614462</v>
      </c>
      <c r="M56" s="17">
        <v>0</v>
      </c>
      <c r="N56" s="17">
        <v>0</v>
      </c>
      <c r="O56" s="17">
        <v>0</v>
      </c>
    </row>
    <row r="57" spans="2:15" x14ac:dyDescent="0.25">
      <c r="B57" s="16" t="s">
        <v>12</v>
      </c>
      <c r="C57" s="16" t="s">
        <v>71</v>
      </c>
      <c r="D57" s="69">
        <v>61.156434838747543</v>
      </c>
      <c r="E57" s="17">
        <v>30.578217419373772</v>
      </c>
      <c r="F57" s="17">
        <v>30.578217419373772</v>
      </c>
      <c r="G57" s="17">
        <v>0</v>
      </c>
      <c r="H57" s="17">
        <v>0</v>
      </c>
      <c r="I57" s="17">
        <v>0</v>
      </c>
      <c r="J57" s="69">
        <v>122.31286967749509</v>
      </c>
      <c r="K57" s="17">
        <v>61.156434838747543</v>
      </c>
      <c r="L57" s="17">
        <v>61.156434838747543</v>
      </c>
      <c r="M57" s="17">
        <v>0</v>
      </c>
      <c r="N57" s="17">
        <v>0</v>
      </c>
      <c r="O57" s="17">
        <v>0</v>
      </c>
    </row>
    <row r="58" spans="2:15" x14ac:dyDescent="0.25">
      <c r="B58" s="16" t="s">
        <v>78</v>
      </c>
      <c r="C58" s="16" t="s">
        <v>11</v>
      </c>
      <c r="D58" s="69">
        <v>15.116976846553394</v>
      </c>
      <c r="E58" s="17">
        <v>7.5584884232766969</v>
      </c>
      <c r="F58" s="17">
        <v>7.5584884232766969</v>
      </c>
      <c r="G58" s="17">
        <v>0</v>
      </c>
      <c r="H58" s="17">
        <v>0</v>
      </c>
      <c r="I58" s="17">
        <v>0</v>
      </c>
      <c r="J58" s="69">
        <v>30.233953693106788</v>
      </c>
      <c r="K58" s="17">
        <v>15.116976846553394</v>
      </c>
      <c r="L58" s="17">
        <v>15.116976846553394</v>
      </c>
      <c r="M58" s="17">
        <v>0</v>
      </c>
      <c r="N58" s="17">
        <v>0</v>
      </c>
      <c r="O58" s="17">
        <v>0</v>
      </c>
    </row>
    <row r="59" spans="2:15" x14ac:dyDescent="0.25">
      <c r="B59" s="16" t="s">
        <v>91</v>
      </c>
      <c r="C59" s="16" t="s">
        <v>11</v>
      </c>
      <c r="D59" s="69">
        <v>37.92495730257945</v>
      </c>
      <c r="E59" s="17">
        <v>18.962478651289725</v>
      </c>
      <c r="F59" s="17">
        <v>18.962478651289725</v>
      </c>
      <c r="G59" s="17">
        <v>0</v>
      </c>
      <c r="H59" s="17">
        <v>0</v>
      </c>
      <c r="I59" s="17">
        <v>0</v>
      </c>
      <c r="J59" s="69">
        <v>75.849914605158901</v>
      </c>
      <c r="K59" s="17">
        <v>37.92495730257945</v>
      </c>
      <c r="L59" s="17">
        <v>37.92495730257945</v>
      </c>
      <c r="M59" s="17">
        <v>0</v>
      </c>
      <c r="N59" s="17">
        <v>0</v>
      </c>
      <c r="O59" s="17">
        <v>0</v>
      </c>
    </row>
    <row r="60" spans="2:15" x14ac:dyDescent="0.25">
      <c r="B60" s="16" t="s">
        <v>111</v>
      </c>
      <c r="C60" s="16" t="s">
        <v>25</v>
      </c>
      <c r="D60" s="69">
        <v>40.138329078263929</v>
      </c>
      <c r="E60" s="17">
        <v>20.069164539131965</v>
      </c>
      <c r="F60" s="17">
        <v>20.069164539131965</v>
      </c>
      <c r="G60" s="17">
        <v>0</v>
      </c>
      <c r="H60" s="17">
        <v>0</v>
      </c>
      <c r="I60" s="17">
        <v>0</v>
      </c>
      <c r="J60" s="69">
        <v>80.276658156527859</v>
      </c>
      <c r="K60" s="17">
        <v>40.138329078263929</v>
      </c>
      <c r="L60" s="17">
        <v>40.138329078263929</v>
      </c>
      <c r="M60" s="17">
        <v>0</v>
      </c>
      <c r="N60" s="17">
        <v>0</v>
      </c>
      <c r="O60" s="17">
        <v>0</v>
      </c>
    </row>
    <row r="61" spans="2:15" x14ac:dyDescent="0.25">
      <c r="B61" s="16" t="s">
        <v>132</v>
      </c>
      <c r="C61" s="16" t="s">
        <v>30</v>
      </c>
      <c r="D61" s="69">
        <v>4.7191924171728736</v>
      </c>
      <c r="E61" s="17">
        <v>2.3595962085864368</v>
      </c>
      <c r="F61" s="17">
        <v>2.3595962085864368</v>
      </c>
      <c r="G61" s="17">
        <v>0</v>
      </c>
      <c r="H61" s="17">
        <v>0</v>
      </c>
      <c r="I61" s="17">
        <v>0</v>
      </c>
      <c r="J61" s="69">
        <v>9.4383848343457473</v>
      </c>
      <c r="K61" s="17">
        <v>4.7191924171728736</v>
      </c>
      <c r="L61" s="17">
        <v>4.7191924171728736</v>
      </c>
      <c r="M61" s="17">
        <v>0</v>
      </c>
      <c r="N61" s="17">
        <v>0</v>
      </c>
      <c r="O61" s="17">
        <v>0</v>
      </c>
    </row>
    <row r="62" spans="2:15" x14ac:dyDescent="0.25">
      <c r="B62" s="16" t="s">
        <v>80</v>
      </c>
      <c r="C62" s="16" t="s">
        <v>30</v>
      </c>
      <c r="D62" s="69">
        <v>10.929361152683628</v>
      </c>
      <c r="E62" s="17">
        <v>5.4646805763418138</v>
      </c>
      <c r="F62" s="17">
        <v>5.4646805763418138</v>
      </c>
      <c r="G62" s="17">
        <v>0</v>
      </c>
      <c r="H62" s="17">
        <v>0</v>
      </c>
      <c r="I62" s="17">
        <v>0</v>
      </c>
      <c r="J62" s="69">
        <v>21.858722305367255</v>
      </c>
      <c r="K62" s="17">
        <v>10.929361152683628</v>
      </c>
      <c r="L62" s="17">
        <v>10.929361152683628</v>
      </c>
      <c r="M62" s="17">
        <v>0</v>
      </c>
      <c r="N62" s="17">
        <v>0</v>
      </c>
      <c r="O62" s="17">
        <v>0</v>
      </c>
    </row>
    <row r="63" spans="2:15" x14ac:dyDescent="0.25">
      <c r="B63" s="16" t="s">
        <v>139</v>
      </c>
      <c r="C63" s="16" t="s">
        <v>25</v>
      </c>
      <c r="D63" s="69">
        <v>11.798030049593567</v>
      </c>
      <c r="E63" s="17">
        <v>5.8990150247967836</v>
      </c>
      <c r="F63" s="17">
        <v>5.8990150247967836</v>
      </c>
      <c r="G63" s="17">
        <v>0</v>
      </c>
      <c r="H63" s="17">
        <v>0</v>
      </c>
      <c r="I63" s="17">
        <v>0</v>
      </c>
      <c r="J63" s="69">
        <v>23.596060099187135</v>
      </c>
      <c r="K63" s="17">
        <v>11.798030049593567</v>
      </c>
      <c r="L63" s="17">
        <v>11.798030049593567</v>
      </c>
      <c r="M63" s="17">
        <v>0</v>
      </c>
      <c r="N63" s="17">
        <v>0</v>
      </c>
      <c r="O63" s="17">
        <v>0</v>
      </c>
    </row>
    <row r="64" spans="2:15" x14ac:dyDescent="0.25">
      <c r="B64" s="16" t="s">
        <v>122</v>
      </c>
      <c r="C64" s="16" t="s">
        <v>30</v>
      </c>
      <c r="D64" s="69">
        <v>13.541281509522552</v>
      </c>
      <c r="E64" s="17">
        <v>6.7706407547612759</v>
      </c>
      <c r="F64" s="17">
        <v>6.7706407547612759</v>
      </c>
      <c r="G64" s="17">
        <v>0</v>
      </c>
      <c r="H64" s="17">
        <v>0</v>
      </c>
      <c r="I64" s="17">
        <v>0</v>
      </c>
      <c r="J64" s="69">
        <v>27.082563019045104</v>
      </c>
      <c r="K64" s="17">
        <v>13.541281509522552</v>
      </c>
      <c r="L64" s="17">
        <v>13.541281509522552</v>
      </c>
      <c r="M64" s="17">
        <v>0</v>
      </c>
      <c r="N64" s="17">
        <v>0</v>
      </c>
      <c r="O64" s="17">
        <v>0</v>
      </c>
    </row>
    <row r="65" spans="2:15" x14ac:dyDescent="0.25">
      <c r="B65" s="16" t="s">
        <v>134</v>
      </c>
      <c r="C65" s="16" t="s">
        <v>11</v>
      </c>
      <c r="D65" s="69">
        <v>14.56541127446665</v>
      </c>
      <c r="E65" s="17">
        <v>7.2827056372333248</v>
      </c>
      <c r="F65" s="17">
        <v>7.2827056372333248</v>
      </c>
      <c r="G65" s="17">
        <v>0</v>
      </c>
      <c r="H65" s="17">
        <v>0</v>
      </c>
      <c r="I65" s="17">
        <v>0</v>
      </c>
      <c r="J65" s="69">
        <v>29.130822548933299</v>
      </c>
      <c r="K65" s="17">
        <v>14.56541127446665</v>
      </c>
      <c r="L65" s="17">
        <v>14.56541127446665</v>
      </c>
      <c r="M65" s="17">
        <v>0</v>
      </c>
      <c r="N65" s="17">
        <v>0</v>
      </c>
      <c r="O65" s="17">
        <v>0</v>
      </c>
    </row>
    <row r="66" spans="2:15" x14ac:dyDescent="0.25">
      <c r="B66" s="16" t="s">
        <v>97</v>
      </c>
      <c r="C66" s="16" t="s">
        <v>25</v>
      </c>
      <c r="D66" s="69">
        <v>16.541243067171408</v>
      </c>
      <c r="E66" s="17">
        <v>8.2706215335857038</v>
      </c>
      <c r="F66" s="17">
        <v>8.2706215335857038</v>
      </c>
      <c r="G66" s="17">
        <v>0</v>
      </c>
      <c r="H66" s="17">
        <v>0</v>
      </c>
      <c r="I66" s="17">
        <v>0</v>
      </c>
      <c r="J66" s="69">
        <v>33.082486134342815</v>
      </c>
      <c r="K66" s="17">
        <v>16.541243067171408</v>
      </c>
      <c r="L66" s="17">
        <v>16.541243067171408</v>
      </c>
      <c r="M66" s="17">
        <v>0</v>
      </c>
      <c r="N66" s="17">
        <v>0</v>
      </c>
      <c r="O66" s="17">
        <v>0</v>
      </c>
    </row>
    <row r="67" spans="2:15" x14ac:dyDescent="0.25">
      <c r="B67" s="16" t="s">
        <v>82</v>
      </c>
      <c r="C67" s="16" t="s">
        <v>11</v>
      </c>
      <c r="D67" s="69">
        <v>5.1877248584088971</v>
      </c>
      <c r="E67" s="17">
        <v>2.5938624292044485</v>
      </c>
      <c r="F67" s="17">
        <v>2.5938624292044485</v>
      </c>
      <c r="G67" s="17">
        <v>0</v>
      </c>
      <c r="H67" s="17">
        <v>0</v>
      </c>
      <c r="I67" s="17">
        <v>0</v>
      </c>
      <c r="J67" s="69">
        <v>10.375449716817794</v>
      </c>
      <c r="K67" s="17">
        <v>5.1877248584088971</v>
      </c>
      <c r="L67" s="17">
        <v>5.1877248584088971</v>
      </c>
      <c r="M67" s="17">
        <v>0</v>
      </c>
      <c r="N67" s="17">
        <v>0</v>
      </c>
      <c r="O67" s="17">
        <v>0</v>
      </c>
    </row>
    <row r="68" spans="2:15" x14ac:dyDescent="0.25">
      <c r="B68" s="16" t="s">
        <v>135</v>
      </c>
      <c r="C68" s="16" t="s">
        <v>30</v>
      </c>
      <c r="D68" s="69">
        <v>3.1897543797869532</v>
      </c>
      <c r="E68" s="17">
        <v>1.5948771898934766</v>
      </c>
      <c r="F68" s="17">
        <v>1.5948771898934766</v>
      </c>
      <c r="G68" s="17">
        <v>0</v>
      </c>
      <c r="H68" s="17">
        <v>0</v>
      </c>
      <c r="I68" s="17">
        <v>0</v>
      </c>
      <c r="J68" s="69">
        <v>6.3795087595739064</v>
      </c>
      <c r="K68" s="17">
        <v>3.1897543797869532</v>
      </c>
      <c r="L68" s="17">
        <v>3.1897543797869532</v>
      </c>
      <c r="M68" s="17">
        <v>0</v>
      </c>
      <c r="N68" s="17">
        <v>0</v>
      </c>
      <c r="O68" s="17">
        <v>0</v>
      </c>
    </row>
    <row r="69" spans="2:15" x14ac:dyDescent="0.25">
      <c r="B69" s="16" t="s">
        <v>136</v>
      </c>
      <c r="C69" s="16" t="s">
        <v>30</v>
      </c>
      <c r="D69" s="69">
        <v>3.1640478915397479</v>
      </c>
      <c r="E69" s="17">
        <v>1.5820239457698739</v>
      </c>
      <c r="F69" s="17">
        <v>1.5820239457698739</v>
      </c>
      <c r="G69" s="17">
        <v>0</v>
      </c>
      <c r="H69" s="17">
        <v>0</v>
      </c>
      <c r="I69" s="17">
        <v>0</v>
      </c>
      <c r="J69" s="69">
        <v>6.3280957830794957</v>
      </c>
      <c r="K69" s="17">
        <v>3.1640478915397479</v>
      </c>
      <c r="L69" s="17">
        <v>3.1640478915397479</v>
      </c>
      <c r="M69" s="17">
        <v>0</v>
      </c>
      <c r="N69" s="17">
        <v>0</v>
      </c>
      <c r="O69" s="17">
        <v>0</v>
      </c>
    </row>
    <row r="70" spans="2:15" x14ac:dyDescent="0.25">
      <c r="B70" s="16" t="s">
        <v>116</v>
      </c>
      <c r="C70" s="16" t="s">
        <v>30</v>
      </c>
      <c r="D70" s="69">
        <v>1.0942116383484461</v>
      </c>
      <c r="E70" s="17">
        <v>0.54710581917422307</v>
      </c>
      <c r="F70" s="17">
        <v>0.54710581917422307</v>
      </c>
      <c r="G70" s="17">
        <v>0</v>
      </c>
      <c r="H70" s="17">
        <v>0</v>
      </c>
      <c r="I70" s="17">
        <v>0</v>
      </c>
      <c r="J70" s="69">
        <v>2.1884232766968923</v>
      </c>
      <c r="K70" s="17">
        <v>1.0942116383484461</v>
      </c>
      <c r="L70" s="17">
        <v>1.0942116383484461</v>
      </c>
      <c r="M70" s="17">
        <v>0</v>
      </c>
      <c r="N70" s="17">
        <v>0</v>
      </c>
      <c r="O70" s="17">
        <v>0</v>
      </c>
    </row>
    <row r="71" spans="2:15" x14ac:dyDescent="0.25">
      <c r="B71" s="16" t="s">
        <v>75</v>
      </c>
      <c r="C71" s="16" t="s">
        <v>30</v>
      </c>
      <c r="D71" s="69">
        <v>27.8333048683863</v>
      </c>
      <c r="E71" s="17">
        <v>13.91665243419315</v>
      </c>
      <c r="F71" s="17">
        <v>13.91665243419315</v>
      </c>
      <c r="G71" s="17">
        <v>0</v>
      </c>
      <c r="H71" s="17">
        <v>0</v>
      </c>
      <c r="I71" s="17">
        <v>0</v>
      </c>
      <c r="J71" s="69">
        <v>55.6666097367726</v>
      </c>
      <c r="K71" s="17">
        <v>27.8333048683863</v>
      </c>
      <c r="L71" s="17">
        <v>27.8333048683863</v>
      </c>
      <c r="M71" s="17">
        <v>0</v>
      </c>
      <c r="N71" s="17">
        <v>0</v>
      </c>
      <c r="O71" s="17">
        <v>0</v>
      </c>
    </row>
    <row r="72" spans="2:15" x14ac:dyDescent="0.25">
      <c r="B72" s="16" t="s">
        <v>21</v>
      </c>
      <c r="C72" s="16" t="s">
        <v>30</v>
      </c>
      <c r="D72" s="69">
        <v>2.1212492296857119</v>
      </c>
      <c r="E72" s="17">
        <v>1.060624614842856</v>
      </c>
      <c r="F72" s="17">
        <v>1.060624614842856</v>
      </c>
      <c r="G72" s="17">
        <v>0</v>
      </c>
      <c r="H72" s="17">
        <v>0</v>
      </c>
      <c r="I72" s="17">
        <v>0</v>
      </c>
      <c r="J72" s="69">
        <v>4.2424984593714239</v>
      </c>
      <c r="K72" s="17">
        <v>2.1212492296857119</v>
      </c>
      <c r="L72" s="17">
        <v>2.1212492296857119</v>
      </c>
      <c r="M72" s="17">
        <v>0</v>
      </c>
      <c r="N72" s="17">
        <v>0</v>
      </c>
      <c r="O72" s="17">
        <v>0</v>
      </c>
    </row>
    <row r="73" spans="2:15" x14ac:dyDescent="0.25">
      <c r="B73" s="16" t="s">
        <v>72</v>
      </c>
      <c r="C73" s="16" t="s">
        <v>30</v>
      </c>
      <c r="D73" s="69">
        <v>2.3917293188954427</v>
      </c>
      <c r="E73" s="17">
        <v>1.1958646594477214</v>
      </c>
      <c r="F73" s="17">
        <v>1.1958646594477214</v>
      </c>
      <c r="G73" s="17">
        <v>0</v>
      </c>
      <c r="H73" s="17">
        <v>0</v>
      </c>
      <c r="I73" s="17">
        <v>0</v>
      </c>
      <c r="J73" s="69">
        <v>4.7834586377908854</v>
      </c>
      <c r="K73" s="17">
        <v>2.3917293188954427</v>
      </c>
      <c r="L73" s="17">
        <v>2.3917293188954427</v>
      </c>
      <c r="M73" s="17">
        <v>0</v>
      </c>
      <c r="N73" s="17">
        <v>0</v>
      </c>
      <c r="O73" s="17">
        <v>0</v>
      </c>
    </row>
    <row r="74" spans="2:15" x14ac:dyDescent="0.25">
      <c r="B74" s="16" t="s">
        <v>118</v>
      </c>
      <c r="C74" s="16" t="s">
        <v>30</v>
      </c>
      <c r="D74" s="69">
        <v>1.2227440795844704</v>
      </c>
      <c r="E74" s="17">
        <v>0.6113720397922352</v>
      </c>
      <c r="F74" s="17">
        <v>0.6113720397922352</v>
      </c>
      <c r="G74" s="17">
        <v>0</v>
      </c>
      <c r="H74" s="17">
        <v>0</v>
      </c>
      <c r="I74" s="17">
        <v>0</v>
      </c>
      <c r="J74" s="69">
        <v>2.4454881591689408</v>
      </c>
      <c r="K74" s="17">
        <v>1.2227440795844704</v>
      </c>
      <c r="L74" s="17">
        <v>1.2227440795844704</v>
      </c>
      <c r="M74" s="17">
        <v>0</v>
      </c>
      <c r="N74" s="17">
        <v>0</v>
      </c>
      <c r="O74" s="17">
        <v>0</v>
      </c>
    </row>
    <row r="75" spans="2:15" ht="15.75" thickBot="1" x14ac:dyDescent="0.3">
      <c r="B75" s="13"/>
      <c r="C75" s="13"/>
      <c r="D75" s="331"/>
      <c r="E75" s="14"/>
      <c r="F75" s="14"/>
      <c r="G75" s="14"/>
      <c r="H75" s="14"/>
      <c r="I75" s="14"/>
      <c r="J75" s="331"/>
      <c r="K75" s="14"/>
      <c r="L75" s="14"/>
      <c r="M75" s="14"/>
      <c r="N75" s="14"/>
      <c r="O75" s="14"/>
    </row>
    <row r="76" spans="2:15" ht="15.75" thickBot="1" x14ac:dyDescent="0.3">
      <c r="B76" s="13"/>
      <c r="C76" s="13"/>
      <c r="D76" s="383" t="s">
        <v>264</v>
      </c>
      <c r="E76" s="384"/>
      <c r="F76" s="384"/>
      <c r="G76" s="384"/>
      <c r="H76" s="384"/>
      <c r="I76" s="385"/>
      <c r="J76" s="383" t="s">
        <v>204</v>
      </c>
      <c r="K76" s="384"/>
      <c r="L76" s="384"/>
      <c r="M76" s="384"/>
      <c r="N76" s="384"/>
      <c r="O76" s="385"/>
    </row>
    <row r="77" spans="2:15" ht="15.75" thickBot="1" x14ac:dyDescent="0.3">
      <c r="B77" s="13"/>
      <c r="C77" s="13"/>
      <c r="D77" s="270" t="s">
        <v>173</v>
      </c>
      <c r="E77" s="271" t="s">
        <v>167</v>
      </c>
      <c r="F77" s="271" t="s">
        <v>168</v>
      </c>
      <c r="G77" s="271" t="s">
        <v>169</v>
      </c>
      <c r="H77" s="271" t="s">
        <v>170</v>
      </c>
      <c r="I77" s="272" t="s">
        <v>171</v>
      </c>
      <c r="J77" s="277" t="s">
        <v>173</v>
      </c>
      <c r="K77" s="271" t="s">
        <v>167</v>
      </c>
      <c r="L77" s="271" t="s">
        <v>168</v>
      </c>
      <c r="M77" s="271" t="s">
        <v>169</v>
      </c>
      <c r="N77" s="271" t="s">
        <v>170</v>
      </c>
      <c r="O77" s="272" t="s">
        <v>171</v>
      </c>
    </row>
    <row r="78" spans="2:15" x14ac:dyDescent="0.25">
      <c r="B78" s="13"/>
      <c r="C78" s="300" t="s">
        <v>176</v>
      </c>
      <c r="D78" s="303">
        <v>287.97229568330545</v>
      </c>
      <c r="E78" s="304">
        <v>143.98614784165272</v>
      </c>
      <c r="F78" s="304">
        <v>143.98614784165272</v>
      </c>
      <c r="G78" s="304">
        <v>0</v>
      </c>
      <c r="H78" s="304">
        <v>0</v>
      </c>
      <c r="I78" s="305">
        <v>0</v>
      </c>
      <c r="J78" s="303">
        <v>575.94459136661089</v>
      </c>
      <c r="K78" s="304">
        <v>287.97229568330545</v>
      </c>
      <c r="L78" s="304">
        <v>287.97229568330545</v>
      </c>
      <c r="M78" s="304">
        <v>0</v>
      </c>
      <c r="N78" s="304">
        <v>0</v>
      </c>
      <c r="O78" s="305">
        <v>0</v>
      </c>
    </row>
    <row r="79" spans="2:15" x14ac:dyDescent="0.25">
      <c r="B79" s="13"/>
      <c r="C79" s="301" t="s">
        <v>177</v>
      </c>
      <c r="D79" s="306">
        <v>197.5619555712064</v>
      </c>
      <c r="E79" s="17">
        <v>98.780977785603199</v>
      </c>
      <c r="F79" s="17">
        <v>98.780977785603199</v>
      </c>
      <c r="G79" s="17">
        <v>0</v>
      </c>
      <c r="H79" s="17">
        <v>0</v>
      </c>
      <c r="I79" s="307">
        <v>0</v>
      </c>
      <c r="J79" s="306">
        <v>395.12391114241279</v>
      </c>
      <c r="K79" s="17">
        <v>197.5619555712064</v>
      </c>
      <c r="L79" s="17">
        <v>197.5619555712064</v>
      </c>
      <c r="M79" s="17">
        <v>0</v>
      </c>
      <c r="N79" s="17">
        <v>0</v>
      </c>
      <c r="O79" s="307">
        <v>0</v>
      </c>
    </row>
    <row r="80" spans="2:15" x14ac:dyDescent="0.25">
      <c r="B80" s="13"/>
      <c r="C80" s="301" t="s">
        <v>178</v>
      </c>
      <c r="D80" s="306">
        <v>199.10388091674736</v>
      </c>
      <c r="E80" s="17">
        <v>99.551940458373679</v>
      </c>
      <c r="F80" s="17">
        <v>99.551940458373679</v>
      </c>
      <c r="G80" s="17">
        <v>0</v>
      </c>
      <c r="H80" s="17">
        <v>0</v>
      </c>
      <c r="I80" s="307">
        <v>0</v>
      </c>
      <c r="J80" s="306">
        <v>398.20776183349471</v>
      </c>
      <c r="K80" s="17">
        <v>199.10388091674736</v>
      </c>
      <c r="L80" s="17">
        <v>199.10388091674736</v>
      </c>
      <c r="M80" s="17">
        <v>0</v>
      </c>
      <c r="N80" s="17">
        <v>0</v>
      </c>
      <c r="O80" s="307">
        <v>0</v>
      </c>
    </row>
    <row r="81" spans="2:15" ht="15.75" thickBot="1" x14ac:dyDescent="0.3">
      <c r="B81" s="13"/>
      <c r="C81" s="302" t="s">
        <v>179</v>
      </c>
      <c r="D81" s="308">
        <v>310.36853449540752</v>
      </c>
      <c r="E81" s="309">
        <v>155.18426724770376</v>
      </c>
      <c r="F81" s="309">
        <v>155.18426724770376</v>
      </c>
      <c r="G81" s="309">
        <v>0</v>
      </c>
      <c r="H81" s="309">
        <v>0</v>
      </c>
      <c r="I81" s="310">
        <v>0</v>
      </c>
      <c r="J81" s="308">
        <v>620.73706899081503</v>
      </c>
      <c r="K81" s="309">
        <v>310.36853449540752</v>
      </c>
      <c r="L81" s="309">
        <v>310.36853449540752</v>
      </c>
      <c r="M81" s="309">
        <v>0</v>
      </c>
      <c r="N81" s="309">
        <v>0</v>
      </c>
      <c r="O81" s="310">
        <v>0</v>
      </c>
    </row>
    <row r="86" spans="2:15" x14ac:dyDescent="0.25">
      <c r="E86" s="67"/>
    </row>
  </sheetData>
  <mergeCells count="4">
    <mergeCell ref="D6:I6"/>
    <mergeCell ref="J6:O6"/>
    <mergeCell ref="D76:I76"/>
    <mergeCell ref="J76:O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Q86"/>
  <sheetViews>
    <sheetView workbookViewId="0">
      <selection activeCell="N8" sqref="N8"/>
    </sheetView>
  </sheetViews>
  <sheetFormatPr defaultColWidth="8.85546875" defaultRowHeight="15" x14ac:dyDescent="0.25"/>
  <cols>
    <col min="1" max="1" width="3.28515625" style="13" customWidth="1"/>
    <col min="2" max="2" width="12.85546875" style="13" customWidth="1"/>
    <col min="3" max="3" width="24.7109375" style="13" customWidth="1"/>
    <col min="4" max="5" width="14.42578125" style="13" customWidth="1"/>
    <col min="6" max="10" width="11.42578125" style="13" customWidth="1"/>
    <col min="11" max="12" width="14.42578125" style="13" customWidth="1"/>
    <col min="13" max="17" width="11.42578125" style="13" customWidth="1"/>
    <col min="18" max="16384" width="8.85546875" style="13"/>
  </cols>
  <sheetData>
    <row r="1" spans="2:17" s="12" customFormat="1" x14ac:dyDescent="0.25"/>
    <row r="2" spans="2:17" s="12" customFormat="1" x14ac:dyDescent="0.25">
      <c r="B2" s="56" t="s">
        <v>265</v>
      </c>
    </row>
    <row r="3" spans="2:17" s="12" customFormat="1" x14ac:dyDescent="0.25">
      <c r="B3" s="12" t="s">
        <v>192</v>
      </c>
    </row>
    <row r="4" spans="2:17" s="12" customFormat="1" x14ac:dyDescent="0.25">
      <c r="B4" s="12" t="s">
        <v>191</v>
      </c>
    </row>
    <row r="5" spans="2:17" x14ac:dyDescent="0.25">
      <c r="B5" s="68" t="s">
        <v>144</v>
      </c>
    </row>
    <row r="6" spans="2:17" x14ac:dyDescent="0.25">
      <c r="B6" s="68"/>
    </row>
    <row r="7" spans="2:17" x14ac:dyDescent="0.25">
      <c r="B7" s="312"/>
      <c r="C7" s="312"/>
      <c r="D7" s="382" t="s">
        <v>266</v>
      </c>
      <c r="E7" s="382"/>
      <c r="F7" s="382"/>
      <c r="G7" s="382"/>
      <c r="H7" s="382"/>
      <c r="I7" s="382"/>
      <c r="J7" s="382"/>
      <c r="K7" s="294"/>
      <c r="L7" s="382" t="s">
        <v>267</v>
      </c>
      <c r="M7" s="382"/>
      <c r="N7" s="382"/>
      <c r="O7" s="382"/>
      <c r="P7" s="382"/>
      <c r="Q7" s="382"/>
    </row>
    <row r="8" spans="2:17" s="15" customFormat="1" ht="30.75" thickBot="1" x14ac:dyDescent="0.3">
      <c r="B8" s="316" t="s">
        <v>7</v>
      </c>
      <c r="C8" s="316" t="s">
        <v>166</v>
      </c>
      <c r="D8" s="316" t="s">
        <v>189</v>
      </c>
      <c r="E8" s="316" t="s">
        <v>188</v>
      </c>
      <c r="F8" s="316" t="s">
        <v>167</v>
      </c>
      <c r="G8" s="316" t="s">
        <v>168</v>
      </c>
      <c r="H8" s="316" t="s">
        <v>169</v>
      </c>
      <c r="I8" s="316" t="s">
        <v>170</v>
      </c>
      <c r="J8" s="316" t="s">
        <v>171</v>
      </c>
      <c r="K8" s="316" t="s">
        <v>189</v>
      </c>
      <c r="L8" s="316" t="s">
        <v>188</v>
      </c>
      <c r="M8" s="316" t="s">
        <v>167</v>
      </c>
      <c r="N8" s="316" t="s">
        <v>168</v>
      </c>
      <c r="O8" s="316" t="s">
        <v>169</v>
      </c>
      <c r="P8" s="316" t="s">
        <v>170</v>
      </c>
      <c r="Q8" s="316" t="s">
        <v>171</v>
      </c>
    </row>
    <row r="9" spans="2:17" ht="15.75" thickTop="1" x14ac:dyDescent="0.25">
      <c r="B9" s="295" t="s">
        <v>137</v>
      </c>
      <c r="C9" s="295" t="s">
        <v>30</v>
      </c>
      <c r="D9" s="296">
        <v>0.4</v>
      </c>
      <c r="E9" s="296">
        <v>0.60000000000000009</v>
      </c>
      <c r="F9" s="137">
        <v>0.2</v>
      </c>
      <c r="G9" s="137">
        <v>0.2</v>
      </c>
      <c r="H9" s="137">
        <v>0.42000000000000004</v>
      </c>
      <c r="I9" s="137">
        <v>0.15000000000000002</v>
      </c>
      <c r="J9" s="137">
        <v>3.0000000000000006E-2</v>
      </c>
      <c r="K9" s="296">
        <v>7.6</v>
      </c>
      <c r="L9" s="296">
        <v>11.399999999999999</v>
      </c>
      <c r="M9" s="137">
        <v>3.8</v>
      </c>
      <c r="N9" s="137">
        <v>3.8</v>
      </c>
      <c r="O9" s="137">
        <v>7.9799999999999986</v>
      </c>
      <c r="P9" s="137">
        <v>2.8499999999999996</v>
      </c>
      <c r="Q9" s="137">
        <v>0.56999999999999995</v>
      </c>
    </row>
    <row r="10" spans="2:17" x14ac:dyDescent="0.25">
      <c r="B10" s="16" t="s">
        <v>131</v>
      </c>
      <c r="C10" s="16" t="s">
        <v>30</v>
      </c>
      <c r="D10" s="17">
        <v>4.0000000000000008E-2</v>
      </c>
      <c r="E10" s="17">
        <v>0.06</v>
      </c>
      <c r="F10" s="54">
        <v>2.0000000000000004E-2</v>
      </c>
      <c r="G10" s="54">
        <v>2.0000000000000004E-2</v>
      </c>
      <c r="H10" s="54">
        <v>4.1999999999999996E-2</v>
      </c>
      <c r="I10" s="54">
        <v>1.4999999999999999E-2</v>
      </c>
      <c r="J10" s="54">
        <v>3.0000000000000001E-3</v>
      </c>
      <c r="K10" s="17">
        <v>0.76</v>
      </c>
      <c r="L10" s="17">
        <v>1.1399999999999999</v>
      </c>
      <c r="M10" s="54">
        <v>0.38</v>
      </c>
      <c r="N10" s="54">
        <v>0.38</v>
      </c>
      <c r="O10" s="54">
        <v>0.79799999999999993</v>
      </c>
      <c r="P10" s="54">
        <v>0.28499999999999998</v>
      </c>
      <c r="Q10" s="54">
        <v>5.6999999999999995E-2</v>
      </c>
    </row>
    <row r="11" spans="2:17" x14ac:dyDescent="0.25">
      <c r="B11" s="16" t="s">
        <v>56</v>
      </c>
      <c r="C11" s="16" t="s">
        <v>30</v>
      </c>
      <c r="D11" s="17">
        <v>0.26</v>
      </c>
      <c r="E11" s="17">
        <v>0.39</v>
      </c>
      <c r="F11" s="54">
        <v>0.13</v>
      </c>
      <c r="G11" s="54">
        <v>0.13</v>
      </c>
      <c r="H11" s="54">
        <v>0.27299999999999996</v>
      </c>
      <c r="I11" s="54">
        <v>9.7500000000000003E-2</v>
      </c>
      <c r="J11" s="54">
        <v>1.9500000000000003E-2</v>
      </c>
      <c r="K11" s="17">
        <v>4.9399999999999995</v>
      </c>
      <c r="L11" s="17">
        <v>7.4099999999999993</v>
      </c>
      <c r="M11" s="54">
        <v>2.4699999999999998</v>
      </c>
      <c r="N11" s="54">
        <v>2.4699999999999998</v>
      </c>
      <c r="O11" s="54">
        <v>5.1869999999999994</v>
      </c>
      <c r="P11" s="54">
        <v>1.8524999999999998</v>
      </c>
      <c r="Q11" s="54">
        <v>0.3705</v>
      </c>
    </row>
    <row r="12" spans="2:17" x14ac:dyDescent="0.25">
      <c r="B12" s="16" t="s">
        <v>98</v>
      </c>
      <c r="C12" s="16" t="s">
        <v>30</v>
      </c>
      <c r="D12" s="17">
        <v>4.0000000000000008E-2</v>
      </c>
      <c r="E12" s="17">
        <v>0.06</v>
      </c>
      <c r="F12" s="54">
        <v>2.0000000000000004E-2</v>
      </c>
      <c r="G12" s="54">
        <v>2.0000000000000004E-2</v>
      </c>
      <c r="H12" s="54">
        <v>4.1999999999999996E-2</v>
      </c>
      <c r="I12" s="54">
        <v>1.4999999999999999E-2</v>
      </c>
      <c r="J12" s="54">
        <v>3.0000000000000001E-3</v>
      </c>
      <c r="K12" s="17">
        <v>0.76</v>
      </c>
      <c r="L12" s="17">
        <v>1.1399999999999999</v>
      </c>
      <c r="M12" s="54">
        <v>0.38</v>
      </c>
      <c r="N12" s="54">
        <v>0.38</v>
      </c>
      <c r="O12" s="54">
        <v>0.79799999999999993</v>
      </c>
      <c r="P12" s="54">
        <v>0.28499999999999998</v>
      </c>
      <c r="Q12" s="54">
        <v>5.6999999999999995E-2</v>
      </c>
    </row>
    <row r="13" spans="2:17" x14ac:dyDescent="0.25">
      <c r="B13" s="16" t="s">
        <v>123</v>
      </c>
      <c r="C13" s="16" t="s">
        <v>25</v>
      </c>
      <c r="D13" s="17">
        <v>0.9</v>
      </c>
      <c r="E13" s="17">
        <v>1.35</v>
      </c>
      <c r="F13" s="54">
        <v>0.45</v>
      </c>
      <c r="G13" s="54">
        <v>0.45</v>
      </c>
      <c r="H13" s="54">
        <v>0.94499999999999995</v>
      </c>
      <c r="I13" s="54">
        <v>0.33750000000000002</v>
      </c>
      <c r="J13" s="54">
        <v>6.7500000000000004E-2</v>
      </c>
      <c r="K13" s="17">
        <v>17.099999999999998</v>
      </c>
      <c r="L13" s="17">
        <v>25.65</v>
      </c>
      <c r="M13" s="54">
        <v>8.5499999999999989</v>
      </c>
      <c r="N13" s="54">
        <v>8.5499999999999989</v>
      </c>
      <c r="O13" s="54">
        <v>17.954999999999998</v>
      </c>
      <c r="P13" s="54">
        <v>6.4124999999999996</v>
      </c>
      <c r="Q13" s="54">
        <v>1.2825</v>
      </c>
    </row>
    <row r="14" spans="2:17" x14ac:dyDescent="0.25">
      <c r="B14" s="16" t="s">
        <v>68</v>
      </c>
      <c r="C14" s="16" t="s">
        <v>71</v>
      </c>
      <c r="D14" s="17">
        <v>2.8600000000000003</v>
      </c>
      <c r="E14" s="17">
        <v>4.29</v>
      </c>
      <c r="F14" s="54">
        <v>1.4300000000000002</v>
      </c>
      <c r="G14" s="54">
        <v>1.4300000000000002</v>
      </c>
      <c r="H14" s="54">
        <v>3.0029999999999997</v>
      </c>
      <c r="I14" s="54">
        <v>1.0725</v>
      </c>
      <c r="J14" s="54">
        <v>0.21450000000000002</v>
      </c>
      <c r="K14" s="17">
        <v>54.34</v>
      </c>
      <c r="L14" s="17">
        <v>81.509999999999991</v>
      </c>
      <c r="M14" s="54">
        <v>27.17</v>
      </c>
      <c r="N14" s="54">
        <v>27.17</v>
      </c>
      <c r="O14" s="54">
        <v>57.056999999999988</v>
      </c>
      <c r="P14" s="54">
        <v>20.377499999999998</v>
      </c>
      <c r="Q14" s="54">
        <v>4.0754999999999999</v>
      </c>
    </row>
    <row r="15" spans="2:17" x14ac:dyDescent="0.25">
      <c r="B15" s="16" t="s">
        <v>99</v>
      </c>
      <c r="C15" s="16" t="s">
        <v>30</v>
      </c>
      <c r="D15" s="17">
        <v>2.0000000000000004E-2</v>
      </c>
      <c r="E15" s="17">
        <v>0.03</v>
      </c>
      <c r="F15" s="54">
        <v>1.0000000000000002E-2</v>
      </c>
      <c r="G15" s="54">
        <v>1.0000000000000002E-2</v>
      </c>
      <c r="H15" s="54">
        <v>2.0999999999999998E-2</v>
      </c>
      <c r="I15" s="54">
        <v>7.4999999999999997E-3</v>
      </c>
      <c r="J15" s="54">
        <v>1.5E-3</v>
      </c>
      <c r="K15" s="17">
        <v>0.38</v>
      </c>
      <c r="L15" s="17">
        <v>0.56999999999999995</v>
      </c>
      <c r="M15" s="54">
        <v>0.19</v>
      </c>
      <c r="N15" s="54">
        <v>0.19</v>
      </c>
      <c r="O15" s="54">
        <v>0.39899999999999997</v>
      </c>
      <c r="P15" s="54">
        <v>0.14249999999999999</v>
      </c>
      <c r="Q15" s="54">
        <v>2.8499999999999998E-2</v>
      </c>
    </row>
    <row r="16" spans="2:17" x14ac:dyDescent="0.25">
      <c r="B16" s="16" t="s">
        <v>127</v>
      </c>
      <c r="C16" s="16" t="s">
        <v>11</v>
      </c>
      <c r="D16" s="17">
        <v>0.28000000000000003</v>
      </c>
      <c r="E16" s="17">
        <v>0.42000000000000004</v>
      </c>
      <c r="F16" s="54">
        <v>0.14000000000000001</v>
      </c>
      <c r="G16" s="54">
        <v>0.14000000000000001</v>
      </c>
      <c r="H16" s="54">
        <v>0.29399999999999998</v>
      </c>
      <c r="I16" s="54">
        <v>0.10500000000000001</v>
      </c>
      <c r="J16" s="54">
        <v>2.1000000000000005E-2</v>
      </c>
      <c r="K16" s="17">
        <v>5.32</v>
      </c>
      <c r="L16" s="17">
        <v>7.9799999999999995</v>
      </c>
      <c r="M16" s="54">
        <v>2.66</v>
      </c>
      <c r="N16" s="54">
        <v>2.66</v>
      </c>
      <c r="O16" s="54">
        <v>5.5859999999999994</v>
      </c>
      <c r="P16" s="54">
        <v>1.9949999999999999</v>
      </c>
      <c r="Q16" s="54">
        <v>0.39900000000000002</v>
      </c>
    </row>
    <row r="17" spans="2:17" x14ac:dyDescent="0.25">
      <c r="B17" s="16" t="s">
        <v>39</v>
      </c>
      <c r="C17" s="16" t="s">
        <v>11</v>
      </c>
      <c r="D17" s="17">
        <v>0.22000000000000003</v>
      </c>
      <c r="E17" s="17">
        <v>0.33</v>
      </c>
      <c r="F17" s="54">
        <v>0.11000000000000001</v>
      </c>
      <c r="G17" s="54">
        <v>0.11000000000000001</v>
      </c>
      <c r="H17" s="54">
        <v>0.23099999999999998</v>
      </c>
      <c r="I17" s="54">
        <v>8.2500000000000004E-2</v>
      </c>
      <c r="J17" s="54">
        <v>1.6500000000000001E-2</v>
      </c>
      <c r="K17" s="17">
        <v>4.18</v>
      </c>
      <c r="L17" s="17">
        <v>6.27</v>
      </c>
      <c r="M17" s="54">
        <v>2.09</v>
      </c>
      <c r="N17" s="54">
        <v>2.09</v>
      </c>
      <c r="O17" s="54">
        <v>4.3889999999999993</v>
      </c>
      <c r="P17" s="54">
        <v>1.5674999999999999</v>
      </c>
      <c r="Q17" s="54">
        <v>0.3135</v>
      </c>
    </row>
    <row r="18" spans="2:17" x14ac:dyDescent="0.25">
      <c r="B18" s="16" t="s">
        <v>121</v>
      </c>
      <c r="C18" s="16" t="s">
        <v>30</v>
      </c>
      <c r="D18" s="17">
        <v>0.32000000000000006</v>
      </c>
      <c r="E18" s="17">
        <v>0.48</v>
      </c>
      <c r="F18" s="54">
        <v>0.16000000000000003</v>
      </c>
      <c r="G18" s="54">
        <v>0.16000000000000003</v>
      </c>
      <c r="H18" s="54">
        <v>0.33599999999999997</v>
      </c>
      <c r="I18" s="54">
        <v>0.12</v>
      </c>
      <c r="J18" s="54">
        <v>2.4E-2</v>
      </c>
      <c r="K18" s="17">
        <v>6.08</v>
      </c>
      <c r="L18" s="17">
        <v>9.1199999999999992</v>
      </c>
      <c r="M18" s="54">
        <v>3.04</v>
      </c>
      <c r="N18" s="54">
        <v>3.04</v>
      </c>
      <c r="O18" s="54">
        <v>6.3839999999999995</v>
      </c>
      <c r="P18" s="54">
        <v>2.2799999999999998</v>
      </c>
      <c r="Q18" s="54">
        <v>0.45599999999999996</v>
      </c>
    </row>
    <row r="19" spans="2:17" x14ac:dyDescent="0.25">
      <c r="B19" s="16" t="s">
        <v>114</v>
      </c>
      <c r="C19" s="16" t="s">
        <v>71</v>
      </c>
      <c r="D19" s="17">
        <v>0.58000000000000007</v>
      </c>
      <c r="E19" s="17">
        <v>0.87</v>
      </c>
      <c r="F19" s="54">
        <v>0.29000000000000004</v>
      </c>
      <c r="G19" s="54">
        <v>0.29000000000000004</v>
      </c>
      <c r="H19" s="54">
        <v>0.60899999999999999</v>
      </c>
      <c r="I19" s="54">
        <v>0.2175</v>
      </c>
      <c r="J19" s="54">
        <v>4.3500000000000004E-2</v>
      </c>
      <c r="K19" s="17">
        <v>11.020000000000001</v>
      </c>
      <c r="L19" s="17">
        <v>16.529999999999998</v>
      </c>
      <c r="M19" s="54">
        <v>5.5100000000000007</v>
      </c>
      <c r="N19" s="54">
        <v>5.5100000000000007</v>
      </c>
      <c r="O19" s="54">
        <v>11.570999999999998</v>
      </c>
      <c r="P19" s="54">
        <v>4.1324999999999994</v>
      </c>
      <c r="Q19" s="54">
        <v>0.8264999999999999</v>
      </c>
    </row>
    <row r="20" spans="2:17" x14ac:dyDescent="0.25">
      <c r="B20" s="16" t="s">
        <v>107</v>
      </c>
      <c r="C20" s="16" t="s">
        <v>30</v>
      </c>
      <c r="D20" s="17">
        <v>0.1</v>
      </c>
      <c r="E20" s="17">
        <v>0.15000000000000002</v>
      </c>
      <c r="F20" s="54">
        <v>0.05</v>
      </c>
      <c r="G20" s="54">
        <v>0.05</v>
      </c>
      <c r="H20" s="54">
        <v>0.10500000000000001</v>
      </c>
      <c r="I20" s="54">
        <v>3.7500000000000006E-2</v>
      </c>
      <c r="J20" s="54">
        <v>7.5000000000000015E-3</v>
      </c>
      <c r="K20" s="17">
        <v>1.9</v>
      </c>
      <c r="L20" s="17">
        <v>2.8499999999999996</v>
      </c>
      <c r="M20" s="54">
        <v>0.95</v>
      </c>
      <c r="N20" s="54">
        <v>0.95</v>
      </c>
      <c r="O20" s="54">
        <v>1.9949999999999997</v>
      </c>
      <c r="P20" s="54">
        <v>0.71249999999999991</v>
      </c>
      <c r="Q20" s="54">
        <v>0.14249999999999999</v>
      </c>
    </row>
    <row r="21" spans="2:17" x14ac:dyDescent="0.25">
      <c r="B21" s="16" t="s">
        <v>84</v>
      </c>
      <c r="C21" s="16" t="s">
        <v>71</v>
      </c>
      <c r="D21" s="17">
        <v>6.0000000000000012E-2</v>
      </c>
      <c r="E21" s="17">
        <v>0.09</v>
      </c>
      <c r="F21" s="54">
        <v>3.0000000000000006E-2</v>
      </c>
      <c r="G21" s="54">
        <v>3.0000000000000006E-2</v>
      </c>
      <c r="H21" s="54">
        <v>6.3E-2</v>
      </c>
      <c r="I21" s="54">
        <v>2.2499999999999999E-2</v>
      </c>
      <c r="J21" s="54">
        <v>4.4999999999999997E-3</v>
      </c>
      <c r="K21" s="17">
        <v>1.1400000000000001</v>
      </c>
      <c r="L21" s="17">
        <v>1.7099999999999997</v>
      </c>
      <c r="M21" s="54">
        <v>0.57000000000000006</v>
      </c>
      <c r="N21" s="54">
        <v>0.57000000000000006</v>
      </c>
      <c r="O21" s="54">
        <v>1.1969999999999998</v>
      </c>
      <c r="P21" s="54">
        <v>0.42749999999999994</v>
      </c>
      <c r="Q21" s="54">
        <v>8.5499999999999993E-2</v>
      </c>
    </row>
    <row r="22" spans="2:17" x14ac:dyDescent="0.25">
      <c r="B22" s="16" t="s">
        <v>105</v>
      </c>
      <c r="C22" s="16" t="s">
        <v>30</v>
      </c>
      <c r="D22" s="17">
        <v>2.0000000000000004E-2</v>
      </c>
      <c r="E22" s="17">
        <v>0.03</v>
      </c>
      <c r="F22" s="54">
        <v>1.0000000000000002E-2</v>
      </c>
      <c r="G22" s="54">
        <v>1.0000000000000002E-2</v>
      </c>
      <c r="H22" s="54">
        <v>2.0999999999999998E-2</v>
      </c>
      <c r="I22" s="54">
        <v>7.4999999999999997E-3</v>
      </c>
      <c r="J22" s="54">
        <v>1.5E-3</v>
      </c>
      <c r="K22" s="17">
        <v>0.38</v>
      </c>
      <c r="L22" s="17">
        <v>0.56999999999999995</v>
      </c>
      <c r="M22" s="54">
        <v>0.19</v>
      </c>
      <c r="N22" s="54">
        <v>0.19</v>
      </c>
      <c r="O22" s="54">
        <v>0.39899999999999997</v>
      </c>
      <c r="P22" s="54">
        <v>0.14249999999999999</v>
      </c>
      <c r="Q22" s="54">
        <v>2.8499999999999998E-2</v>
      </c>
    </row>
    <row r="23" spans="2:17" x14ac:dyDescent="0.25">
      <c r="B23" s="16" t="s">
        <v>101</v>
      </c>
      <c r="C23" s="16" t="s">
        <v>30</v>
      </c>
      <c r="D23" s="17">
        <v>1.4600000000000002</v>
      </c>
      <c r="E23" s="17">
        <v>2.19</v>
      </c>
      <c r="F23" s="54">
        <v>0.73000000000000009</v>
      </c>
      <c r="G23" s="54">
        <v>0.73000000000000009</v>
      </c>
      <c r="H23" s="54">
        <v>1.5329999999999999</v>
      </c>
      <c r="I23" s="54">
        <v>0.54749999999999999</v>
      </c>
      <c r="J23" s="54">
        <v>0.1095</v>
      </c>
      <c r="K23" s="17">
        <v>27.740000000000002</v>
      </c>
      <c r="L23" s="17">
        <v>41.609999999999992</v>
      </c>
      <c r="M23" s="54">
        <v>13.870000000000001</v>
      </c>
      <c r="N23" s="54">
        <v>13.870000000000001</v>
      </c>
      <c r="O23" s="54">
        <v>29.126999999999992</v>
      </c>
      <c r="P23" s="54">
        <v>10.402499999999998</v>
      </c>
      <c r="Q23" s="54">
        <v>2.0804999999999998</v>
      </c>
    </row>
    <row r="24" spans="2:17" x14ac:dyDescent="0.25">
      <c r="B24" s="16" t="s">
        <v>42</v>
      </c>
      <c r="C24" s="16" t="s">
        <v>30</v>
      </c>
      <c r="D24" s="17">
        <v>0.48000000000000009</v>
      </c>
      <c r="E24" s="17">
        <v>0.72</v>
      </c>
      <c r="F24" s="54">
        <v>0.24000000000000005</v>
      </c>
      <c r="G24" s="54">
        <v>0.24000000000000005</v>
      </c>
      <c r="H24" s="54">
        <v>0.504</v>
      </c>
      <c r="I24" s="54">
        <v>0.18</v>
      </c>
      <c r="J24" s="54">
        <v>3.5999999999999997E-2</v>
      </c>
      <c r="K24" s="17">
        <v>9.120000000000001</v>
      </c>
      <c r="L24" s="17">
        <v>13.679999999999998</v>
      </c>
      <c r="M24" s="54">
        <v>4.5600000000000005</v>
      </c>
      <c r="N24" s="54">
        <v>4.5600000000000005</v>
      </c>
      <c r="O24" s="54">
        <v>9.5759999999999987</v>
      </c>
      <c r="P24" s="54">
        <v>3.4199999999999995</v>
      </c>
      <c r="Q24" s="54">
        <v>0.68399999999999994</v>
      </c>
    </row>
    <row r="25" spans="2:17" x14ac:dyDescent="0.25">
      <c r="B25" s="16" t="s">
        <v>50</v>
      </c>
      <c r="C25" s="16" t="s">
        <v>30</v>
      </c>
      <c r="D25" s="17">
        <v>0.16000000000000003</v>
      </c>
      <c r="E25" s="17">
        <v>0.24</v>
      </c>
      <c r="F25" s="54">
        <v>8.0000000000000016E-2</v>
      </c>
      <c r="G25" s="54">
        <v>8.0000000000000016E-2</v>
      </c>
      <c r="H25" s="54">
        <v>0.16799999999999998</v>
      </c>
      <c r="I25" s="54">
        <v>0.06</v>
      </c>
      <c r="J25" s="54">
        <v>1.2E-2</v>
      </c>
      <c r="K25" s="17">
        <v>3.04</v>
      </c>
      <c r="L25" s="17">
        <v>4.5599999999999996</v>
      </c>
      <c r="M25" s="54">
        <v>1.52</v>
      </c>
      <c r="N25" s="54">
        <v>1.52</v>
      </c>
      <c r="O25" s="54">
        <v>3.1919999999999997</v>
      </c>
      <c r="P25" s="54">
        <v>1.1399999999999999</v>
      </c>
      <c r="Q25" s="54">
        <v>0.22799999999999998</v>
      </c>
    </row>
    <row r="26" spans="2:17" x14ac:dyDescent="0.25">
      <c r="B26" s="16" t="s">
        <v>93</v>
      </c>
      <c r="C26" s="16" t="s">
        <v>30</v>
      </c>
      <c r="D26" s="17">
        <v>2.0000000000000004E-2</v>
      </c>
      <c r="E26" s="17">
        <v>0.03</v>
      </c>
      <c r="F26" s="54">
        <v>1.0000000000000002E-2</v>
      </c>
      <c r="G26" s="54">
        <v>1.0000000000000002E-2</v>
      </c>
      <c r="H26" s="54">
        <v>2.0999999999999998E-2</v>
      </c>
      <c r="I26" s="54">
        <v>7.4999999999999997E-3</v>
      </c>
      <c r="J26" s="54">
        <v>1.5E-3</v>
      </c>
      <c r="K26" s="17">
        <v>0.38</v>
      </c>
      <c r="L26" s="17">
        <v>0.56999999999999995</v>
      </c>
      <c r="M26" s="54">
        <v>0.19</v>
      </c>
      <c r="N26" s="54">
        <v>0.19</v>
      </c>
      <c r="O26" s="54">
        <v>0.39899999999999997</v>
      </c>
      <c r="P26" s="54">
        <v>0.14249999999999999</v>
      </c>
      <c r="Q26" s="54">
        <v>2.8499999999999998E-2</v>
      </c>
    </row>
    <row r="27" spans="2:17" x14ac:dyDescent="0.25">
      <c r="B27" s="16" t="s">
        <v>128</v>
      </c>
      <c r="C27" s="16" t="s">
        <v>30</v>
      </c>
      <c r="D27" s="17">
        <v>6.0000000000000012E-2</v>
      </c>
      <c r="E27" s="17">
        <v>0.09</v>
      </c>
      <c r="F27" s="54">
        <v>3.0000000000000006E-2</v>
      </c>
      <c r="G27" s="54">
        <v>3.0000000000000006E-2</v>
      </c>
      <c r="H27" s="54">
        <v>6.3E-2</v>
      </c>
      <c r="I27" s="54">
        <v>2.2499999999999999E-2</v>
      </c>
      <c r="J27" s="54">
        <v>4.4999999999999997E-3</v>
      </c>
      <c r="K27" s="17">
        <v>1.1400000000000001</v>
      </c>
      <c r="L27" s="17">
        <v>1.7099999999999997</v>
      </c>
      <c r="M27" s="54">
        <v>0.57000000000000006</v>
      </c>
      <c r="N27" s="54">
        <v>0.57000000000000006</v>
      </c>
      <c r="O27" s="54">
        <v>1.1969999999999998</v>
      </c>
      <c r="P27" s="54">
        <v>0.42749999999999994</v>
      </c>
      <c r="Q27" s="54">
        <v>8.5499999999999993E-2</v>
      </c>
    </row>
    <row r="28" spans="2:17" x14ac:dyDescent="0.25">
      <c r="B28" s="16" t="s">
        <v>26</v>
      </c>
      <c r="C28" s="16" t="s">
        <v>30</v>
      </c>
      <c r="D28" s="17">
        <v>2.0000000000000004E-2</v>
      </c>
      <c r="E28" s="17">
        <v>0.03</v>
      </c>
      <c r="F28" s="54">
        <v>1.0000000000000002E-2</v>
      </c>
      <c r="G28" s="54">
        <v>1.0000000000000002E-2</v>
      </c>
      <c r="H28" s="54">
        <v>2.0999999999999998E-2</v>
      </c>
      <c r="I28" s="54">
        <v>7.4999999999999997E-3</v>
      </c>
      <c r="J28" s="54">
        <v>1.5E-3</v>
      </c>
      <c r="K28" s="17">
        <v>0.38</v>
      </c>
      <c r="L28" s="17">
        <v>0.56999999999999995</v>
      </c>
      <c r="M28" s="54">
        <v>0.19</v>
      </c>
      <c r="N28" s="54">
        <v>0.19</v>
      </c>
      <c r="O28" s="54">
        <v>0.39899999999999997</v>
      </c>
      <c r="P28" s="54">
        <v>0.14249999999999999</v>
      </c>
      <c r="Q28" s="54">
        <v>2.8499999999999998E-2</v>
      </c>
    </row>
    <row r="29" spans="2:17" x14ac:dyDescent="0.25">
      <c r="B29" s="16" t="s">
        <v>87</v>
      </c>
      <c r="C29" s="16" t="s">
        <v>71</v>
      </c>
      <c r="D29" s="17">
        <v>2.0000000000000004E-2</v>
      </c>
      <c r="E29" s="17">
        <v>0.03</v>
      </c>
      <c r="F29" s="54">
        <v>1.0000000000000002E-2</v>
      </c>
      <c r="G29" s="54">
        <v>1.0000000000000002E-2</v>
      </c>
      <c r="H29" s="54">
        <v>2.0999999999999998E-2</v>
      </c>
      <c r="I29" s="54">
        <v>7.4999999999999997E-3</v>
      </c>
      <c r="J29" s="54">
        <v>1.5E-3</v>
      </c>
      <c r="K29" s="17">
        <v>0.38</v>
      </c>
      <c r="L29" s="17">
        <v>0.56999999999999995</v>
      </c>
      <c r="M29" s="54">
        <v>0.19</v>
      </c>
      <c r="N29" s="54">
        <v>0.19</v>
      </c>
      <c r="O29" s="54">
        <v>0.39899999999999997</v>
      </c>
      <c r="P29" s="54">
        <v>0.14249999999999999</v>
      </c>
      <c r="Q29" s="54">
        <v>2.8499999999999998E-2</v>
      </c>
    </row>
    <row r="30" spans="2:17" x14ac:dyDescent="0.25">
      <c r="B30" s="16" t="s">
        <v>129</v>
      </c>
      <c r="C30" s="16" t="s">
        <v>30</v>
      </c>
      <c r="D30" s="17">
        <v>2.0000000000000004E-2</v>
      </c>
      <c r="E30" s="17">
        <v>0.03</v>
      </c>
      <c r="F30" s="54">
        <v>1.0000000000000002E-2</v>
      </c>
      <c r="G30" s="54">
        <v>1.0000000000000002E-2</v>
      </c>
      <c r="H30" s="54">
        <v>2.0999999999999998E-2</v>
      </c>
      <c r="I30" s="54">
        <v>7.4999999999999997E-3</v>
      </c>
      <c r="J30" s="54">
        <v>1.5E-3</v>
      </c>
      <c r="K30" s="17">
        <v>0.38</v>
      </c>
      <c r="L30" s="17">
        <v>0.56999999999999995</v>
      </c>
      <c r="M30" s="54">
        <v>0.19</v>
      </c>
      <c r="N30" s="54">
        <v>0.19</v>
      </c>
      <c r="O30" s="54">
        <v>0.39899999999999997</v>
      </c>
      <c r="P30" s="54">
        <v>0.14249999999999999</v>
      </c>
      <c r="Q30" s="54">
        <v>2.8499999999999998E-2</v>
      </c>
    </row>
    <row r="31" spans="2:17" x14ac:dyDescent="0.25">
      <c r="B31" s="16" t="s">
        <v>109</v>
      </c>
      <c r="C31" s="16" t="s">
        <v>30</v>
      </c>
      <c r="D31" s="17">
        <v>2.0000000000000004E-2</v>
      </c>
      <c r="E31" s="17">
        <v>0.03</v>
      </c>
      <c r="F31" s="54">
        <v>1.0000000000000002E-2</v>
      </c>
      <c r="G31" s="54">
        <v>1.0000000000000002E-2</v>
      </c>
      <c r="H31" s="54">
        <v>2.0999999999999998E-2</v>
      </c>
      <c r="I31" s="54">
        <v>7.4999999999999997E-3</v>
      </c>
      <c r="J31" s="54">
        <v>1.5E-3</v>
      </c>
      <c r="K31" s="17">
        <v>0.38</v>
      </c>
      <c r="L31" s="17">
        <v>0.56999999999999995</v>
      </c>
      <c r="M31" s="54">
        <v>0.19</v>
      </c>
      <c r="N31" s="54">
        <v>0.19</v>
      </c>
      <c r="O31" s="54">
        <v>0.39899999999999997</v>
      </c>
      <c r="P31" s="54">
        <v>0.14249999999999999</v>
      </c>
      <c r="Q31" s="54">
        <v>2.8499999999999998E-2</v>
      </c>
    </row>
    <row r="32" spans="2:17" x14ac:dyDescent="0.25">
      <c r="B32" s="16" t="s">
        <v>112</v>
      </c>
      <c r="C32" s="16" t="s">
        <v>71</v>
      </c>
      <c r="D32" s="17">
        <v>4.0000000000000008E-2</v>
      </c>
      <c r="E32" s="17">
        <v>0.06</v>
      </c>
      <c r="F32" s="54">
        <v>2.0000000000000004E-2</v>
      </c>
      <c r="G32" s="54">
        <v>2.0000000000000004E-2</v>
      </c>
      <c r="H32" s="54">
        <v>4.1999999999999996E-2</v>
      </c>
      <c r="I32" s="54">
        <v>1.4999999999999999E-2</v>
      </c>
      <c r="J32" s="54">
        <v>3.0000000000000001E-3</v>
      </c>
      <c r="K32" s="17">
        <v>0.76</v>
      </c>
      <c r="L32" s="17">
        <v>1.1399999999999999</v>
      </c>
      <c r="M32" s="54">
        <v>0.38</v>
      </c>
      <c r="N32" s="54">
        <v>0.38</v>
      </c>
      <c r="O32" s="54">
        <v>0.79799999999999993</v>
      </c>
      <c r="P32" s="54">
        <v>0.28499999999999998</v>
      </c>
      <c r="Q32" s="54">
        <v>5.6999999999999995E-2</v>
      </c>
    </row>
    <row r="33" spans="2:17" x14ac:dyDescent="0.25">
      <c r="B33" s="16" t="s">
        <v>119</v>
      </c>
      <c r="C33" s="16" t="s">
        <v>71</v>
      </c>
      <c r="D33" s="17">
        <v>6.0000000000000012E-2</v>
      </c>
      <c r="E33" s="17">
        <v>0.09</v>
      </c>
      <c r="F33" s="54">
        <v>3.0000000000000006E-2</v>
      </c>
      <c r="G33" s="54">
        <v>3.0000000000000006E-2</v>
      </c>
      <c r="H33" s="54">
        <v>6.3E-2</v>
      </c>
      <c r="I33" s="54">
        <v>2.2499999999999999E-2</v>
      </c>
      <c r="J33" s="54">
        <v>4.4999999999999997E-3</v>
      </c>
      <c r="K33" s="17">
        <v>1.1400000000000001</v>
      </c>
      <c r="L33" s="17">
        <v>1.7099999999999997</v>
      </c>
      <c r="M33" s="54">
        <v>0.57000000000000006</v>
      </c>
      <c r="N33" s="54">
        <v>0.57000000000000006</v>
      </c>
      <c r="O33" s="54">
        <v>1.1969999999999998</v>
      </c>
      <c r="P33" s="54">
        <v>0.42749999999999994</v>
      </c>
      <c r="Q33" s="54">
        <v>8.5499999999999993E-2</v>
      </c>
    </row>
    <row r="34" spans="2:17" x14ac:dyDescent="0.25">
      <c r="B34" s="16" t="s">
        <v>17</v>
      </c>
      <c r="C34" s="16" t="s">
        <v>11</v>
      </c>
      <c r="D34" s="17">
        <v>0.28000000000000003</v>
      </c>
      <c r="E34" s="17">
        <v>0.42000000000000004</v>
      </c>
      <c r="F34" s="54">
        <v>0.14000000000000001</v>
      </c>
      <c r="G34" s="54">
        <v>0.14000000000000001</v>
      </c>
      <c r="H34" s="54">
        <v>0.29399999999999998</v>
      </c>
      <c r="I34" s="54">
        <v>0.10500000000000001</v>
      </c>
      <c r="J34" s="54">
        <v>2.1000000000000005E-2</v>
      </c>
      <c r="K34" s="17">
        <v>5.32</v>
      </c>
      <c r="L34" s="17">
        <v>7.9799999999999995</v>
      </c>
      <c r="M34" s="54">
        <v>2.66</v>
      </c>
      <c r="N34" s="54">
        <v>2.66</v>
      </c>
      <c r="O34" s="54">
        <v>5.5859999999999994</v>
      </c>
      <c r="P34" s="54">
        <v>1.9949999999999999</v>
      </c>
      <c r="Q34" s="54">
        <v>0.39900000000000002</v>
      </c>
    </row>
    <row r="35" spans="2:17" x14ac:dyDescent="0.25">
      <c r="B35" s="16" t="s">
        <v>35</v>
      </c>
      <c r="C35" s="16" t="s">
        <v>71</v>
      </c>
      <c r="D35" s="17">
        <v>0.16000000000000003</v>
      </c>
      <c r="E35" s="17">
        <v>0.24</v>
      </c>
      <c r="F35" s="54">
        <v>8.0000000000000016E-2</v>
      </c>
      <c r="G35" s="54">
        <v>8.0000000000000016E-2</v>
      </c>
      <c r="H35" s="54">
        <v>0.16799999999999998</v>
      </c>
      <c r="I35" s="54">
        <v>0.06</v>
      </c>
      <c r="J35" s="54">
        <v>1.2E-2</v>
      </c>
      <c r="K35" s="17">
        <v>3.04</v>
      </c>
      <c r="L35" s="17">
        <v>4.5599999999999996</v>
      </c>
      <c r="M35" s="54">
        <v>1.52</v>
      </c>
      <c r="N35" s="54">
        <v>1.52</v>
      </c>
      <c r="O35" s="54">
        <v>3.1919999999999997</v>
      </c>
      <c r="P35" s="54">
        <v>1.1399999999999999</v>
      </c>
      <c r="Q35" s="54">
        <v>0.22799999999999998</v>
      </c>
    </row>
    <row r="36" spans="2:17" x14ac:dyDescent="0.25">
      <c r="B36" s="16" t="s">
        <v>126</v>
      </c>
      <c r="C36" s="16" t="s">
        <v>11</v>
      </c>
      <c r="D36" s="17">
        <v>2.2000000000000002</v>
      </c>
      <c r="E36" s="17">
        <v>3.3000000000000003</v>
      </c>
      <c r="F36" s="54">
        <v>1.1000000000000001</v>
      </c>
      <c r="G36" s="54">
        <v>1.1000000000000001</v>
      </c>
      <c r="H36" s="54">
        <v>2.31</v>
      </c>
      <c r="I36" s="54">
        <v>0.82500000000000007</v>
      </c>
      <c r="J36" s="54">
        <v>0.16500000000000004</v>
      </c>
      <c r="K36" s="17">
        <v>41.8</v>
      </c>
      <c r="L36" s="17">
        <v>62.699999999999996</v>
      </c>
      <c r="M36" s="54">
        <v>20.9</v>
      </c>
      <c r="N36" s="54">
        <v>20.9</v>
      </c>
      <c r="O36" s="54">
        <v>43.889999999999993</v>
      </c>
      <c r="P36" s="54">
        <v>15.674999999999999</v>
      </c>
      <c r="Q36" s="54">
        <v>3.1349999999999998</v>
      </c>
    </row>
    <row r="37" spans="2:17" x14ac:dyDescent="0.25">
      <c r="B37" s="16" t="s">
        <v>113</v>
      </c>
      <c r="C37" s="16" t="s">
        <v>30</v>
      </c>
      <c r="D37" s="17">
        <v>2.0000000000000004E-2</v>
      </c>
      <c r="E37" s="17">
        <v>0.03</v>
      </c>
      <c r="F37" s="54">
        <v>1.0000000000000002E-2</v>
      </c>
      <c r="G37" s="54">
        <v>1.0000000000000002E-2</v>
      </c>
      <c r="H37" s="54">
        <v>2.0999999999999998E-2</v>
      </c>
      <c r="I37" s="54">
        <v>7.4999999999999997E-3</v>
      </c>
      <c r="J37" s="54">
        <v>1.5E-3</v>
      </c>
      <c r="K37" s="17">
        <v>0.38</v>
      </c>
      <c r="L37" s="17">
        <v>0.56999999999999995</v>
      </c>
      <c r="M37" s="54">
        <v>0.19</v>
      </c>
      <c r="N37" s="54">
        <v>0.19</v>
      </c>
      <c r="O37" s="54">
        <v>0.39899999999999997</v>
      </c>
      <c r="P37" s="54">
        <v>0.14249999999999999</v>
      </c>
      <c r="Q37" s="54">
        <v>2.8499999999999998E-2</v>
      </c>
    </row>
    <row r="38" spans="2:17" x14ac:dyDescent="0.25">
      <c r="B38" s="16" t="s">
        <v>130</v>
      </c>
      <c r="C38" s="16" t="s">
        <v>25</v>
      </c>
      <c r="D38" s="17">
        <v>0.24000000000000005</v>
      </c>
      <c r="E38" s="17">
        <v>0.36</v>
      </c>
      <c r="F38" s="54">
        <v>0.12000000000000002</v>
      </c>
      <c r="G38" s="54">
        <v>0.12000000000000002</v>
      </c>
      <c r="H38" s="54">
        <v>0.252</v>
      </c>
      <c r="I38" s="54">
        <v>0.09</v>
      </c>
      <c r="J38" s="54">
        <v>1.7999999999999999E-2</v>
      </c>
      <c r="K38" s="17">
        <v>4.5600000000000005</v>
      </c>
      <c r="L38" s="17">
        <v>6.839999999999999</v>
      </c>
      <c r="M38" s="54">
        <v>2.2800000000000002</v>
      </c>
      <c r="N38" s="54">
        <v>2.2800000000000002</v>
      </c>
      <c r="O38" s="54">
        <v>4.7879999999999994</v>
      </c>
      <c r="P38" s="54">
        <v>1.7099999999999997</v>
      </c>
      <c r="Q38" s="54">
        <v>0.34199999999999997</v>
      </c>
    </row>
    <row r="39" spans="2:17" x14ac:dyDescent="0.25">
      <c r="B39" s="16" t="s">
        <v>140</v>
      </c>
      <c r="C39" s="16" t="s">
        <v>30</v>
      </c>
      <c r="D39" s="17">
        <v>6.0000000000000012E-2</v>
      </c>
      <c r="E39" s="17">
        <v>0.09</v>
      </c>
      <c r="F39" s="54">
        <v>3.0000000000000006E-2</v>
      </c>
      <c r="G39" s="54">
        <v>3.0000000000000006E-2</v>
      </c>
      <c r="H39" s="54">
        <v>6.3E-2</v>
      </c>
      <c r="I39" s="54">
        <v>2.2499999999999999E-2</v>
      </c>
      <c r="J39" s="54">
        <v>4.4999999999999997E-3</v>
      </c>
      <c r="K39" s="17">
        <v>1.1400000000000001</v>
      </c>
      <c r="L39" s="17">
        <v>1.7099999999999997</v>
      </c>
      <c r="M39" s="54">
        <v>0.57000000000000006</v>
      </c>
      <c r="N39" s="54">
        <v>0.57000000000000006</v>
      </c>
      <c r="O39" s="54">
        <v>1.1969999999999998</v>
      </c>
      <c r="P39" s="54">
        <v>0.42749999999999994</v>
      </c>
      <c r="Q39" s="54">
        <v>8.5499999999999993E-2</v>
      </c>
    </row>
    <row r="40" spans="2:17" x14ac:dyDescent="0.25">
      <c r="B40" s="16" t="s">
        <v>133</v>
      </c>
      <c r="C40" s="16" t="s">
        <v>30</v>
      </c>
      <c r="D40" s="17">
        <v>2.0000000000000004E-2</v>
      </c>
      <c r="E40" s="17">
        <v>0.03</v>
      </c>
      <c r="F40" s="54">
        <v>1.0000000000000002E-2</v>
      </c>
      <c r="G40" s="54">
        <v>1.0000000000000002E-2</v>
      </c>
      <c r="H40" s="54">
        <v>2.0999999999999998E-2</v>
      </c>
      <c r="I40" s="54">
        <v>7.4999999999999997E-3</v>
      </c>
      <c r="J40" s="54">
        <v>1.5E-3</v>
      </c>
      <c r="K40" s="17">
        <v>0.38</v>
      </c>
      <c r="L40" s="17">
        <v>0.56999999999999995</v>
      </c>
      <c r="M40" s="54">
        <v>0.19</v>
      </c>
      <c r="N40" s="54">
        <v>0.19</v>
      </c>
      <c r="O40" s="54">
        <v>0.39899999999999997</v>
      </c>
      <c r="P40" s="54">
        <v>0.14249999999999999</v>
      </c>
      <c r="Q40" s="54">
        <v>2.8499999999999998E-2</v>
      </c>
    </row>
    <row r="41" spans="2:17" x14ac:dyDescent="0.25">
      <c r="B41" s="16" t="s">
        <v>108</v>
      </c>
      <c r="C41" s="16" t="s">
        <v>30</v>
      </c>
      <c r="D41" s="17">
        <v>2.0000000000000004E-2</v>
      </c>
      <c r="E41" s="17">
        <v>0.03</v>
      </c>
      <c r="F41" s="54">
        <v>1.0000000000000002E-2</v>
      </c>
      <c r="G41" s="54">
        <v>1.0000000000000002E-2</v>
      </c>
      <c r="H41" s="54">
        <v>2.0999999999999998E-2</v>
      </c>
      <c r="I41" s="54">
        <v>7.4999999999999997E-3</v>
      </c>
      <c r="J41" s="54">
        <v>1.5E-3</v>
      </c>
      <c r="K41" s="17">
        <v>0.38</v>
      </c>
      <c r="L41" s="17">
        <v>0.56999999999999995</v>
      </c>
      <c r="M41" s="54">
        <v>0.19</v>
      </c>
      <c r="N41" s="54">
        <v>0.19</v>
      </c>
      <c r="O41" s="54">
        <v>0.39899999999999997</v>
      </c>
      <c r="P41" s="54">
        <v>0.14249999999999999</v>
      </c>
      <c r="Q41" s="54">
        <v>2.8499999999999998E-2</v>
      </c>
    </row>
    <row r="42" spans="2:17" x14ac:dyDescent="0.25">
      <c r="B42" s="16" t="s">
        <v>89</v>
      </c>
      <c r="C42" s="16" t="s">
        <v>11</v>
      </c>
      <c r="D42" s="17">
        <v>0.54</v>
      </c>
      <c r="E42" s="17">
        <v>0.81</v>
      </c>
      <c r="F42" s="54">
        <v>0.27</v>
      </c>
      <c r="G42" s="54">
        <v>0.27</v>
      </c>
      <c r="H42" s="54">
        <v>0.56699999999999995</v>
      </c>
      <c r="I42" s="54">
        <v>0.20250000000000001</v>
      </c>
      <c r="J42" s="54">
        <v>4.0500000000000008E-2</v>
      </c>
      <c r="K42" s="17">
        <v>10.26</v>
      </c>
      <c r="L42" s="17">
        <v>15.389999999999999</v>
      </c>
      <c r="M42" s="54">
        <v>5.13</v>
      </c>
      <c r="N42" s="54">
        <v>5.13</v>
      </c>
      <c r="O42" s="54">
        <v>10.772999999999998</v>
      </c>
      <c r="P42" s="54">
        <v>3.8474999999999997</v>
      </c>
      <c r="Q42" s="54">
        <v>0.76949999999999996</v>
      </c>
    </row>
    <row r="43" spans="2:17" x14ac:dyDescent="0.25">
      <c r="B43" s="16" t="s">
        <v>53</v>
      </c>
      <c r="C43" s="16" t="s">
        <v>11</v>
      </c>
      <c r="D43" s="17">
        <v>1.1200000000000001</v>
      </c>
      <c r="E43" s="17">
        <v>1.6800000000000002</v>
      </c>
      <c r="F43" s="54">
        <v>0.56000000000000005</v>
      </c>
      <c r="G43" s="54">
        <v>0.56000000000000005</v>
      </c>
      <c r="H43" s="54">
        <v>1.1759999999999999</v>
      </c>
      <c r="I43" s="54">
        <v>0.42000000000000004</v>
      </c>
      <c r="J43" s="54">
        <v>8.4000000000000019E-2</v>
      </c>
      <c r="K43" s="17">
        <v>21.28</v>
      </c>
      <c r="L43" s="17">
        <v>31.919999999999998</v>
      </c>
      <c r="M43" s="54">
        <v>10.64</v>
      </c>
      <c r="N43" s="54">
        <v>10.64</v>
      </c>
      <c r="O43" s="54">
        <v>22.343999999999998</v>
      </c>
      <c r="P43" s="54">
        <v>7.9799999999999995</v>
      </c>
      <c r="Q43" s="54">
        <v>1.5960000000000001</v>
      </c>
    </row>
    <row r="44" spans="2:17" x14ac:dyDescent="0.25">
      <c r="B44" s="16" t="s">
        <v>125</v>
      </c>
      <c r="C44" s="16" t="s">
        <v>30</v>
      </c>
      <c r="D44" s="17">
        <v>0.44000000000000006</v>
      </c>
      <c r="E44" s="17">
        <v>0.66</v>
      </c>
      <c r="F44" s="54">
        <v>0.22000000000000003</v>
      </c>
      <c r="G44" s="54">
        <v>0.22000000000000003</v>
      </c>
      <c r="H44" s="54">
        <v>0.46199999999999997</v>
      </c>
      <c r="I44" s="54">
        <v>0.16500000000000001</v>
      </c>
      <c r="J44" s="54">
        <v>3.3000000000000002E-2</v>
      </c>
      <c r="K44" s="17">
        <v>8.36</v>
      </c>
      <c r="L44" s="17">
        <v>12.54</v>
      </c>
      <c r="M44" s="54">
        <v>4.18</v>
      </c>
      <c r="N44" s="54">
        <v>4.18</v>
      </c>
      <c r="O44" s="54">
        <v>8.7779999999999987</v>
      </c>
      <c r="P44" s="54">
        <v>3.1349999999999998</v>
      </c>
      <c r="Q44" s="54">
        <v>0.627</v>
      </c>
    </row>
    <row r="45" spans="2:17" x14ac:dyDescent="0.25">
      <c r="B45" s="16" t="s">
        <v>110</v>
      </c>
      <c r="C45" s="16" t="s">
        <v>30</v>
      </c>
      <c r="D45" s="17">
        <v>6.0000000000000012E-2</v>
      </c>
      <c r="E45" s="17">
        <v>0.09</v>
      </c>
      <c r="F45" s="54">
        <v>3.0000000000000006E-2</v>
      </c>
      <c r="G45" s="54">
        <v>3.0000000000000006E-2</v>
      </c>
      <c r="H45" s="54">
        <v>6.3E-2</v>
      </c>
      <c r="I45" s="54">
        <v>2.2499999999999999E-2</v>
      </c>
      <c r="J45" s="54">
        <v>4.4999999999999997E-3</v>
      </c>
      <c r="K45" s="17">
        <v>1.1400000000000001</v>
      </c>
      <c r="L45" s="17">
        <v>1.7099999999999997</v>
      </c>
      <c r="M45" s="54">
        <v>0.57000000000000006</v>
      </c>
      <c r="N45" s="54">
        <v>0.57000000000000006</v>
      </c>
      <c r="O45" s="54">
        <v>1.1969999999999998</v>
      </c>
      <c r="P45" s="54">
        <v>0.42749999999999994</v>
      </c>
      <c r="Q45" s="54">
        <v>8.5499999999999993E-2</v>
      </c>
    </row>
    <row r="46" spans="2:17" x14ac:dyDescent="0.25">
      <c r="B46" s="16" t="s">
        <v>124</v>
      </c>
      <c r="C46" s="16" t="s">
        <v>30</v>
      </c>
      <c r="D46" s="17">
        <v>2.0000000000000004E-2</v>
      </c>
      <c r="E46" s="17">
        <v>0.03</v>
      </c>
      <c r="F46" s="54">
        <v>1.0000000000000002E-2</v>
      </c>
      <c r="G46" s="54">
        <v>1.0000000000000002E-2</v>
      </c>
      <c r="H46" s="54">
        <v>2.0999999999999998E-2</v>
      </c>
      <c r="I46" s="54">
        <v>7.4999999999999997E-3</v>
      </c>
      <c r="J46" s="54">
        <v>1.5E-3</v>
      </c>
      <c r="K46" s="17">
        <v>0.38</v>
      </c>
      <c r="L46" s="17">
        <v>0.56999999999999995</v>
      </c>
      <c r="M46" s="54">
        <v>0.19</v>
      </c>
      <c r="N46" s="54">
        <v>0.19</v>
      </c>
      <c r="O46" s="54">
        <v>0.39899999999999997</v>
      </c>
      <c r="P46" s="54">
        <v>0.14249999999999999</v>
      </c>
      <c r="Q46" s="54">
        <v>2.8499999999999998E-2</v>
      </c>
    </row>
    <row r="47" spans="2:17" x14ac:dyDescent="0.25">
      <c r="B47" s="16" t="s">
        <v>60</v>
      </c>
      <c r="C47" s="16" t="s">
        <v>30</v>
      </c>
      <c r="D47" s="17">
        <v>2.0000000000000004E-2</v>
      </c>
      <c r="E47" s="17">
        <v>0.03</v>
      </c>
      <c r="F47" s="54">
        <v>1.0000000000000002E-2</v>
      </c>
      <c r="G47" s="54">
        <v>1.0000000000000002E-2</v>
      </c>
      <c r="H47" s="54">
        <v>2.0999999999999998E-2</v>
      </c>
      <c r="I47" s="54">
        <v>7.4999999999999997E-3</v>
      </c>
      <c r="J47" s="54">
        <v>1.5E-3</v>
      </c>
      <c r="K47" s="17">
        <v>0.38</v>
      </c>
      <c r="L47" s="17">
        <v>0.56999999999999995</v>
      </c>
      <c r="M47" s="54">
        <v>0.19</v>
      </c>
      <c r="N47" s="54">
        <v>0.19</v>
      </c>
      <c r="O47" s="54">
        <v>0.39899999999999997</v>
      </c>
      <c r="P47" s="54">
        <v>0.14249999999999999</v>
      </c>
      <c r="Q47" s="54">
        <v>2.8499999999999998E-2</v>
      </c>
    </row>
    <row r="48" spans="2:17" x14ac:dyDescent="0.25">
      <c r="B48" s="16" t="s">
        <v>96</v>
      </c>
      <c r="C48" s="16" t="s">
        <v>11</v>
      </c>
      <c r="D48" s="17">
        <v>0.60000000000000009</v>
      </c>
      <c r="E48" s="17">
        <v>0.9</v>
      </c>
      <c r="F48" s="54">
        <v>0.30000000000000004</v>
      </c>
      <c r="G48" s="54">
        <v>0.30000000000000004</v>
      </c>
      <c r="H48" s="54">
        <v>0.63</v>
      </c>
      <c r="I48" s="54">
        <v>0.22500000000000001</v>
      </c>
      <c r="J48" s="54">
        <v>4.5000000000000005E-2</v>
      </c>
      <c r="K48" s="17">
        <v>11.399999999999999</v>
      </c>
      <c r="L48" s="17">
        <v>17.099999999999998</v>
      </c>
      <c r="M48" s="54">
        <v>5.6999999999999993</v>
      </c>
      <c r="N48" s="54">
        <v>5.6999999999999993</v>
      </c>
      <c r="O48" s="54">
        <v>11.969999999999997</v>
      </c>
      <c r="P48" s="54">
        <v>4.2749999999999995</v>
      </c>
      <c r="Q48" s="54">
        <v>0.85499999999999998</v>
      </c>
    </row>
    <row r="49" spans="2:17" x14ac:dyDescent="0.25">
      <c r="B49" s="16" t="s">
        <v>117</v>
      </c>
      <c r="C49" s="16" t="s">
        <v>30</v>
      </c>
      <c r="D49" s="17">
        <v>0.54</v>
      </c>
      <c r="E49" s="17">
        <v>0.81</v>
      </c>
      <c r="F49" s="54">
        <v>0.27</v>
      </c>
      <c r="G49" s="54">
        <v>0.27</v>
      </c>
      <c r="H49" s="54">
        <v>0.56699999999999995</v>
      </c>
      <c r="I49" s="54">
        <v>0.20250000000000001</v>
      </c>
      <c r="J49" s="54">
        <v>4.0500000000000008E-2</v>
      </c>
      <c r="K49" s="17">
        <v>10.26</v>
      </c>
      <c r="L49" s="17">
        <v>15.389999999999999</v>
      </c>
      <c r="M49" s="54">
        <v>5.13</v>
      </c>
      <c r="N49" s="54">
        <v>5.13</v>
      </c>
      <c r="O49" s="54">
        <v>10.772999999999998</v>
      </c>
      <c r="P49" s="54">
        <v>3.8474999999999997</v>
      </c>
      <c r="Q49" s="54">
        <v>0.76949999999999996</v>
      </c>
    </row>
    <row r="50" spans="2:17" x14ac:dyDescent="0.25">
      <c r="B50" s="16" t="s">
        <v>103</v>
      </c>
      <c r="C50" s="16" t="s">
        <v>25</v>
      </c>
      <c r="D50" s="17">
        <v>0.24000000000000005</v>
      </c>
      <c r="E50" s="17">
        <v>0.36</v>
      </c>
      <c r="F50" s="54">
        <v>0.12000000000000002</v>
      </c>
      <c r="G50" s="54">
        <v>0.12000000000000002</v>
      </c>
      <c r="H50" s="54">
        <v>0.252</v>
      </c>
      <c r="I50" s="54">
        <v>0.09</v>
      </c>
      <c r="J50" s="54">
        <v>1.7999999999999999E-2</v>
      </c>
      <c r="K50" s="17">
        <v>4.5600000000000005</v>
      </c>
      <c r="L50" s="17">
        <v>6.839999999999999</v>
      </c>
      <c r="M50" s="54">
        <v>2.2800000000000002</v>
      </c>
      <c r="N50" s="54">
        <v>2.2800000000000002</v>
      </c>
      <c r="O50" s="54">
        <v>4.7879999999999994</v>
      </c>
      <c r="P50" s="54">
        <v>1.7099999999999997</v>
      </c>
      <c r="Q50" s="54">
        <v>0.34199999999999997</v>
      </c>
    </row>
    <row r="51" spans="2:17" x14ac:dyDescent="0.25">
      <c r="B51" s="16" t="s">
        <v>31</v>
      </c>
      <c r="C51" s="16" t="s">
        <v>71</v>
      </c>
      <c r="D51" s="17">
        <v>4.2</v>
      </c>
      <c r="E51" s="17">
        <v>6.3000000000000007</v>
      </c>
      <c r="F51" s="54">
        <v>2.1</v>
      </c>
      <c r="G51" s="54">
        <v>2.1</v>
      </c>
      <c r="H51" s="54">
        <v>4.41</v>
      </c>
      <c r="I51" s="54">
        <v>1.5750000000000002</v>
      </c>
      <c r="J51" s="54">
        <v>0.31500000000000006</v>
      </c>
      <c r="K51" s="17">
        <v>79.8</v>
      </c>
      <c r="L51" s="17">
        <v>119.69999999999999</v>
      </c>
      <c r="M51" s="54">
        <v>39.9</v>
      </c>
      <c r="N51" s="54">
        <v>39.9</v>
      </c>
      <c r="O51" s="54">
        <v>83.789999999999992</v>
      </c>
      <c r="P51" s="54">
        <v>29.924999999999997</v>
      </c>
      <c r="Q51" s="54">
        <v>5.9849999999999994</v>
      </c>
    </row>
    <row r="52" spans="2:17" x14ac:dyDescent="0.25">
      <c r="B52" s="16" t="s">
        <v>46</v>
      </c>
      <c r="C52" s="16" t="s">
        <v>71</v>
      </c>
      <c r="D52" s="17">
        <v>0.12000000000000002</v>
      </c>
      <c r="E52" s="17">
        <v>0.18</v>
      </c>
      <c r="F52" s="54">
        <v>6.0000000000000012E-2</v>
      </c>
      <c r="G52" s="54">
        <v>6.0000000000000012E-2</v>
      </c>
      <c r="H52" s="54">
        <v>0.126</v>
      </c>
      <c r="I52" s="54">
        <v>4.4999999999999998E-2</v>
      </c>
      <c r="J52" s="54">
        <v>8.9999999999999993E-3</v>
      </c>
      <c r="K52" s="17">
        <v>2.2800000000000002</v>
      </c>
      <c r="L52" s="17">
        <v>3.4199999999999995</v>
      </c>
      <c r="M52" s="54">
        <v>1.1400000000000001</v>
      </c>
      <c r="N52" s="54">
        <v>1.1400000000000001</v>
      </c>
      <c r="O52" s="54">
        <v>2.3939999999999997</v>
      </c>
      <c r="P52" s="54">
        <v>0.85499999999999987</v>
      </c>
      <c r="Q52" s="54">
        <v>0.17099999999999999</v>
      </c>
    </row>
    <row r="53" spans="2:17" x14ac:dyDescent="0.25">
      <c r="B53" s="16" t="s">
        <v>115</v>
      </c>
      <c r="C53" s="16" t="s">
        <v>30</v>
      </c>
      <c r="D53" s="17">
        <v>0.14000000000000001</v>
      </c>
      <c r="E53" s="17">
        <v>0.21000000000000002</v>
      </c>
      <c r="F53" s="54">
        <v>7.0000000000000007E-2</v>
      </c>
      <c r="G53" s="54">
        <v>7.0000000000000007E-2</v>
      </c>
      <c r="H53" s="54">
        <v>0.14699999999999999</v>
      </c>
      <c r="I53" s="54">
        <v>5.2500000000000005E-2</v>
      </c>
      <c r="J53" s="54">
        <v>1.0500000000000002E-2</v>
      </c>
      <c r="K53" s="17">
        <v>2.66</v>
      </c>
      <c r="L53" s="17">
        <v>3.9899999999999998</v>
      </c>
      <c r="M53" s="54">
        <v>1.33</v>
      </c>
      <c r="N53" s="54">
        <v>1.33</v>
      </c>
      <c r="O53" s="54">
        <v>2.7929999999999997</v>
      </c>
      <c r="P53" s="54">
        <v>0.99749999999999994</v>
      </c>
      <c r="Q53" s="54">
        <v>0.19950000000000001</v>
      </c>
    </row>
    <row r="54" spans="2:17" x14ac:dyDescent="0.25">
      <c r="B54" s="16" t="s">
        <v>138</v>
      </c>
      <c r="C54" s="16" t="s">
        <v>30</v>
      </c>
      <c r="D54" s="17">
        <v>0.30000000000000004</v>
      </c>
      <c r="E54" s="17">
        <v>0.45</v>
      </c>
      <c r="F54" s="54">
        <v>0.15000000000000002</v>
      </c>
      <c r="G54" s="54">
        <v>0.15000000000000002</v>
      </c>
      <c r="H54" s="54">
        <v>0.315</v>
      </c>
      <c r="I54" s="54">
        <v>0.1125</v>
      </c>
      <c r="J54" s="54">
        <v>2.2500000000000003E-2</v>
      </c>
      <c r="K54" s="17">
        <v>5.6999999999999993</v>
      </c>
      <c r="L54" s="17">
        <v>8.5499999999999989</v>
      </c>
      <c r="M54" s="54">
        <v>2.8499999999999996</v>
      </c>
      <c r="N54" s="54">
        <v>2.8499999999999996</v>
      </c>
      <c r="O54" s="54">
        <v>5.9849999999999985</v>
      </c>
      <c r="P54" s="54">
        <v>2.1374999999999997</v>
      </c>
      <c r="Q54" s="54">
        <v>0.42749999999999999</v>
      </c>
    </row>
    <row r="55" spans="2:17" x14ac:dyDescent="0.25">
      <c r="B55" s="16" t="s">
        <v>66</v>
      </c>
      <c r="C55" s="16" t="s">
        <v>71</v>
      </c>
      <c r="D55" s="17">
        <v>6.0000000000000012E-2</v>
      </c>
      <c r="E55" s="17">
        <v>0.09</v>
      </c>
      <c r="F55" s="54">
        <v>3.0000000000000006E-2</v>
      </c>
      <c r="G55" s="54">
        <v>3.0000000000000006E-2</v>
      </c>
      <c r="H55" s="54">
        <v>6.3E-2</v>
      </c>
      <c r="I55" s="54">
        <v>2.2499999999999999E-2</v>
      </c>
      <c r="J55" s="54">
        <v>4.4999999999999997E-3</v>
      </c>
      <c r="K55" s="17">
        <v>1.1400000000000001</v>
      </c>
      <c r="L55" s="17">
        <v>1.7099999999999997</v>
      </c>
      <c r="M55" s="54">
        <v>0.57000000000000006</v>
      </c>
      <c r="N55" s="54">
        <v>0.57000000000000006</v>
      </c>
      <c r="O55" s="54">
        <v>1.1969999999999998</v>
      </c>
      <c r="P55" s="54">
        <v>0.42749999999999994</v>
      </c>
      <c r="Q55" s="54">
        <v>8.5499999999999993E-2</v>
      </c>
    </row>
    <row r="56" spans="2:17" x14ac:dyDescent="0.25">
      <c r="B56" s="16" t="s">
        <v>120</v>
      </c>
      <c r="C56" s="16" t="s">
        <v>25</v>
      </c>
      <c r="D56" s="17">
        <v>2.1</v>
      </c>
      <c r="E56" s="17">
        <v>3.1500000000000004</v>
      </c>
      <c r="F56" s="54">
        <v>1.05</v>
      </c>
      <c r="G56" s="54">
        <v>1.05</v>
      </c>
      <c r="H56" s="54">
        <v>2.2050000000000001</v>
      </c>
      <c r="I56" s="54">
        <v>0.78750000000000009</v>
      </c>
      <c r="J56" s="54">
        <v>0.15750000000000003</v>
      </c>
      <c r="K56" s="17">
        <v>39.9</v>
      </c>
      <c r="L56" s="17">
        <v>59.849999999999994</v>
      </c>
      <c r="M56" s="54">
        <v>19.95</v>
      </c>
      <c r="N56" s="54">
        <v>19.95</v>
      </c>
      <c r="O56" s="54">
        <v>41.894999999999996</v>
      </c>
      <c r="P56" s="54">
        <v>14.962499999999999</v>
      </c>
      <c r="Q56" s="54">
        <v>2.9924999999999997</v>
      </c>
    </row>
    <row r="57" spans="2:17" x14ac:dyDescent="0.25">
      <c r="B57" s="16" t="s">
        <v>63</v>
      </c>
      <c r="C57" s="16" t="s">
        <v>25</v>
      </c>
      <c r="D57" s="17">
        <v>0.58000000000000007</v>
      </c>
      <c r="E57" s="17">
        <v>0.87</v>
      </c>
      <c r="F57" s="54">
        <v>0.29000000000000004</v>
      </c>
      <c r="G57" s="54">
        <v>0.29000000000000004</v>
      </c>
      <c r="H57" s="54">
        <v>0.60899999999999999</v>
      </c>
      <c r="I57" s="54">
        <v>0.2175</v>
      </c>
      <c r="J57" s="54">
        <v>4.3500000000000004E-2</v>
      </c>
      <c r="K57" s="17">
        <v>11.020000000000001</v>
      </c>
      <c r="L57" s="17">
        <v>16.529999999999998</v>
      </c>
      <c r="M57" s="54">
        <v>5.5100000000000007</v>
      </c>
      <c r="N57" s="54">
        <v>5.5100000000000007</v>
      </c>
      <c r="O57" s="54">
        <v>11.570999999999998</v>
      </c>
      <c r="P57" s="54">
        <v>4.1324999999999994</v>
      </c>
      <c r="Q57" s="54">
        <v>0.8264999999999999</v>
      </c>
    </row>
    <row r="58" spans="2:17" x14ac:dyDescent="0.25">
      <c r="B58" s="16" t="s">
        <v>12</v>
      </c>
      <c r="C58" s="16" t="s">
        <v>71</v>
      </c>
      <c r="D58" s="17">
        <v>2.1800000000000002</v>
      </c>
      <c r="E58" s="17">
        <v>3.2699999999999996</v>
      </c>
      <c r="F58" s="54">
        <v>1.0900000000000001</v>
      </c>
      <c r="G58" s="54">
        <v>1.0900000000000001</v>
      </c>
      <c r="H58" s="54">
        <v>2.2889999999999997</v>
      </c>
      <c r="I58" s="54">
        <v>0.81749999999999989</v>
      </c>
      <c r="J58" s="54">
        <v>0.16349999999999998</v>
      </c>
      <c r="K58" s="17">
        <v>41.42</v>
      </c>
      <c r="L58" s="17">
        <v>62.129999999999988</v>
      </c>
      <c r="M58" s="54">
        <v>20.71</v>
      </c>
      <c r="N58" s="54">
        <v>20.71</v>
      </c>
      <c r="O58" s="54">
        <v>43.490999999999993</v>
      </c>
      <c r="P58" s="54">
        <v>15.532499999999997</v>
      </c>
      <c r="Q58" s="54">
        <v>3.1064999999999996</v>
      </c>
    </row>
    <row r="59" spans="2:17" x14ac:dyDescent="0.25">
      <c r="B59" s="16" t="s">
        <v>78</v>
      </c>
      <c r="C59" s="16" t="s">
        <v>11</v>
      </c>
      <c r="D59" s="17">
        <v>0.8</v>
      </c>
      <c r="E59" s="17">
        <v>1.2000000000000002</v>
      </c>
      <c r="F59" s="54">
        <v>0.4</v>
      </c>
      <c r="G59" s="54">
        <v>0.4</v>
      </c>
      <c r="H59" s="54">
        <v>0.84000000000000008</v>
      </c>
      <c r="I59" s="54">
        <v>0.30000000000000004</v>
      </c>
      <c r="J59" s="54">
        <v>6.0000000000000012E-2</v>
      </c>
      <c r="K59" s="17">
        <v>15.2</v>
      </c>
      <c r="L59" s="17">
        <v>22.799999999999997</v>
      </c>
      <c r="M59" s="54">
        <v>7.6</v>
      </c>
      <c r="N59" s="54">
        <v>7.6</v>
      </c>
      <c r="O59" s="54">
        <v>15.959999999999997</v>
      </c>
      <c r="P59" s="54">
        <v>5.6999999999999993</v>
      </c>
      <c r="Q59" s="54">
        <v>1.1399999999999999</v>
      </c>
    </row>
    <row r="60" spans="2:17" x14ac:dyDescent="0.25">
      <c r="B60" s="16" t="s">
        <v>91</v>
      </c>
      <c r="C60" s="16" t="s">
        <v>11</v>
      </c>
      <c r="D60" s="17">
        <v>1.4600000000000002</v>
      </c>
      <c r="E60" s="17">
        <v>2.19</v>
      </c>
      <c r="F60" s="54">
        <v>0.73000000000000009</v>
      </c>
      <c r="G60" s="54">
        <v>0.73000000000000009</v>
      </c>
      <c r="H60" s="54">
        <v>1.5329999999999999</v>
      </c>
      <c r="I60" s="54">
        <v>0.54749999999999999</v>
      </c>
      <c r="J60" s="54">
        <v>0.1095</v>
      </c>
      <c r="K60" s="17">
        <v>27.740000000000002</v>
      </c>
      <c r="L60" s="17">
        <v>41.609999999999992</v>
      </c>
      <c r="M60" s="54">
        <v>13.870000000000001</v>
      </c>
      <c r="N60" s="54">
        <v>13.870000000000001</v>
      </c>
      <c r="O60" s="54">
        <v>29.126999999999992</v>
      </c>
      <c r="P60" s="54">
        <v>10.402499999999998</v>
      </c>
      <c r="Q60" s="54">
        <v>2.0804999999999998</v>
      </c>
    </row>
    <row r="61" spans="2:17" x14ac:dyDescent="0.25">
      <c r="B61" s="16" t="s">
        <v>111</v>
      </c>
      <c r="C61" s="16" t="s">
        <v>25</v>
      </c>
      <c r="D61" s="17">
        <v>1.0600000000000003</v>
      </c>
      <c r="E61" s="17">
        <v>1.5899999999999999</v>
      </c>
      <c r="F61" s="54">
        <v>0.53000000000000014</v>
      </c>
      <c r="G61" s="54">
        <v>0.53000000000000014</v>
      </c>
      <c r="H61" s="54">
        <v>1.1129999999999998</v>
      </c>
      <c r="I61" s="54">
        <v>0.39749999999999996</v>
      </c>
      <c r="J61" s="54">
        <v>7.9500000000000001E-2</v>
      </c>
      <c r="K61" s="17">
        <v>20.14</v>
      </c>
      <c r="L61" s="17">
        <v>30.209999999999997</v>
      </c>
      <c r="M61" s="54">
        <v>10.07</v>
      </c>
      <c r="N61" s="54">
        <v>10.07</v>
      </c>
      <c r="O61" s="54">
        <v>21.146999999999998</v>
      </c>
      <c r="P61" s="54">
        <v>7.5524999999999993</v>
      </c>
      <c r="Q61" s="54">
        <v>1.5105</v>
      </c>
    </row>
    <row r="62" spans="2:17" x14ac:dyDescent="0.25">
      <c r="B62" s="16" t="s">
        <v>132</v>
      </c>
      <c r="C62" s="16" t="s">
        <v>30</v>
      </c>
      <c r="D62" s="17">
        <v>0.1</v>
      </c>
      <c r="E62" s="17">
        <v>0.15000000000000002</v>
      </c>
      <c r="F62" s="54">
        <v>0.05</v>
      </c>
      <c r="G62" s="54">
        <v>0.05</v>
      </c>
      <c r="H62" s="54">
        <v>0.10500000000000001</v>
      </c>
      <c r="I62" s="54">
        <v>3.7500000000000006E-2</v>
      </c>
      <c r="J62" s="54">
        <v>7.5000000000000015E-3</v>
      </c>
      <c r="K62" s="17">
        <v>1.9</v>
      </c>
      <c r="L62" s="17">
        <v>2.8499999999999996</v>
      </c>
      <c r="M62" s="54">
        <v>0.95</v>
      </c>
      <c r="N62" s="54">
        <v>0.95</v>
      </c>
      <c r="O62" s="54">
        <v>1.9949999999999997</v>
      </c>
      <c r="P62" s="54">
        <v>0.71249999999999991</v>
      </c>
      <c r="Q62" s="54">
        <v>0.14249999999999999</v>
      </c>
    </row>
    <row r="63" spans="2:17" x14ac:dyDescent="0.25">
      <c r="B63" s="16" t="s">
        <v>80</v>
      </c>
      <c r="C63" s="16" t="s">
        <v>30</v>
      </c>
      <c r="D63" s="17">
        <v>0.38000000000000006</v>
      </c>
      <c r="E63" s="17">
        <v>0.57000000000000006</v>
      </c>
      <c r="F63" s="54">
        <v>0.19000000000000003</v>
      </c>
      <c r="G63" s="54">
        <v>0.19000000000000003</v>
      </c>
      <c r="H63" s="54">
        <v>0.39900000000000002</v>
      </c>
      <c r="I63" s="54">
        <v>0.14250000000000002</v>
      </c>
      <c r="J63" s="54">
        <v>2.8500000000000004E-2</v>
      </c>
      <c r="K63" s="17">
        <v>7.22</v>
      </c>
      <c r="L63" s="17">
        <v>10.83</v>
      </c>
      <c r="M63" s="54">
        <v>3.61</v>
      </c>
      <c r="N63" s="54">
        <v>3.61</v>
      </c>
      <c r="O63" s="54">
        <v>7.5809999999999995</v>
      </c>
      <c r="P63" s="54">
        <v>2.7075</v>
      </c>
      <c r="Q63" s="54">
        <v>0.54149999999999998</v>
      </c>
    </row>
    <row r="64" spans="2:17" x14ac:dyDescent="0.25">
      <c r="B64" s="16" t="s">
        <v>139</v>
      </c>
      <c r="C64" s="16" t="s">
        <v>25</v>
      </c>
      <c r="D64" s="17">
        <v>0.48000000000000009</v>
      </c>
      <c r="E64" s="17">
        <v>0.72</v>
      </c>
      <c r="F64" s="54">
        <v>0.24000000000000005</v>
      </c>
      <c r="G64" s="54">
        <v>0.24000000000000005</v>
      </c>
      <c r="H64" s="54">
        <v>0.504</v>
      </c>
      <c r="I64" s="54">
        <v>0.18</v>
      </c>
      <c r="J64" s="54">
        <v>3.5999999999999997E-2</v>
      </c>
      <c r="K64" s="17">
        <v>9.120000000000001</v>
      </c>
      <c r="L64" s="17">
        <v>13.679999999999998</v>
      </c>
      <c r="M64" s="54">
        <v>4.5600000000000005</v>
      </c>
      <c r="N64" s="54">
        <v>4.5600000000000005</v>
      </c>
      <c r="O64" s="54">
        <v>9.5759999999999987</v>
      </c>
      <c r="P64" s="54">
        <v>3.4199999999999995</v>
      </c>
      <c r="Q64" s="54">
        <v>0.68399999999999994</v>
      </c>
    </row>
    <row r="65" spans="2:17" x14ac:dyDescent="0.25">
      <c r="B65" s="16" t="s">
        <v>122</v>
      </c>
      <c r="C65" s="16" t="s">
        <v>30</v>
      </c>
      <c r="D65" s="17">
        <v>0.28000000000000003</v>
      </c>
      <c r="E65" s="17">
        <v>0.42000000000000004</v>
      </c>
      <c r="F65" s="54">
        <v>0.14000000000000001</v>
      </c>
      <c r="G65" s="54">
        <v>0.14000000000000001</v>
      </c>
      <c r="H65" s="54">
        <v>0.29399999999999998</v>
      </c>
      <c r="I65" s="54">
        <v>0.10500000000000001</v>
      </c>
      <c r="J65" s="54">
        <v>2.1000000000000005E-2</v>
      </c>
      <c r="K65" s="17">
        <v>5.32</v>
      </c>
      <c r="L65" s="17">
        <v>7.9799999999999995</v>
      </c>
      <c r="M65" s="54">
        <v>2.66</v>
      </c>
      <c r="N65" s="54">
        <v>2.66</v>
      </c>
      <c r="O65" s="54">
        <v>5.5859999999999994</v>
      </c>
      <c r="P65" s="54">
        <v>1.9949999999999999</v>
      </c>
      <c r="Q65" s="54">
        <v>0.39900000000000002</v>
      </c>
    </row>
    <row r="66" spans="2:17" x14ac:dyDescent="0.25">
      <c r="B66" s="16" t="s">
        <v>134</v>
      </c>
      <c r="C66" s="16" t="s">
        <v>11</v>
      </c>
      <c r="D66" s="17">
        <v>0.66000000000000014</v>
      </c>
      <c r="E66" s="17">
        <v>0.9900000000000001</v>
      </c>
      <c r="F66" s="54">
        <v>0.33000000000000007</v>
      </c>
      <c r="G66" s="54">
        <v>0.33000000000000007</v>
      </c>
      <c r="H66" s="54">
        <v>0.69300000000000006</v>
      </c>
      <c r="I66" s="54">
        <v>0.24750000000000003</v>
      </c>
      <c r="J66" s="54">
        <v>4.9500000000000009E-2</v>
      </c>
      <c r="K66" s="17">
        <v>12.540000000000001</v>
      </c>
      <c r="L66" s="17">
        <v>18.809999999999999</v>
      </c>
      <c r="M66" s="54">
        <v>6.2700000000000005</v>
      </c>
      <c r="N66" s="54">
        <v>6.2700000000000005</v>
      </c>
      <c r="O66" s="54">
        <v>13.166999999999998</v>
      </c>
      <c r="P66" s="54">
        <v>4.7024999999999997</v>
      </c>
      <c r="Q66" s="54">
        <v>0.9405</v>
      </c>
    </row>
    <row r="67" spans="2:17" x14ac:dyDescent="0.25">
      <c r="B67" s="16" t="s">
        <v>97</v>
      </c>
      <c r="C67" s="16" t="s">
        <v>25</v>
      </c>
      <c r="D67" s="17">
        <v>0.70000000000000007</v>
      </c>
      <c r="E67" s="17">
        <v>1.05</v>
      </c>
      <c r="F67" s="54">
        <v>0.35000000000000003</v>
      </c>
      <c r="G67" s="54">
        <v>0.35000000000000003</v>
      </c>
      <c r="H67" s="54">
        <v>0.73499999999999999</v>
      </c>
      <c r="I67" s="54">
        <v>0.26250000000000001</v>
      </c>
      <c r="J67" s="54">
        <v>5.2500000000000005E-2</v>
      </c>
      <c r="K67" s="17">
        <v>13.299999999999999</v>
      </c>
      <c r="L67" s="17">
        <v>19.95</v>
      </c>
      <c r="M67" s="54">
        <v>6.6499999999999995</v>
      </c>
      <c r="N67" s="54">
        <v>6.6499999999999995</v>
      </c>
      <c r="O67" s="54">
        <v>13.964999999999998</v>
      </c>
      <c r="P67" s="54">
        <v>4.9874999999999998</v>
      </c>
      <c r="Q67" s="54">
        <v>0.99750000000000005</v>
      </c>
    </row>
    <row r="68" spans="2:17" x14ac:dyDescent="0.25">
      <c r="B68" s="16" t="s">
        <v>82</v>
      </c>
      <c r="C68" s="16" t="s">
        <v>11</v>
      </c>
      <c r="D68" s="17">
        <v>0.2</v>
      </c>
      <c r="E68" s="17">
        <v>0.30000000000000004</v>
      </c>
      <c r="F68" s="54">
        <v>0.1</v>
      </c>
      <c r="G68" s="54">
        <v>0.1</v>
      </c>
      <c r="H68" s="54">
        <v>0.21000000000000002</v>
      </c>
      <c r="I68" s="54">
        <v>7.5000000000000011E-2</v>
      </c>
      <c r="J68" s="54">
        <v>1.5000000000000003E-2</v>
      </c>
      <c r="K68" s="17">
        <v>3.8</v>
      </c>
      <c r="L68" s="17">
        <v>5.6999999999999993</v>
      </c>
      <c r="M68" s="54">
        <v>1.9</v>
      </c>
      <c r="N68" s="54">
        <v>1.9</v>
      </c>
      <c r="O68" s="54">
        <v>3.9899999999999993</v>
      </c>
      <c r="P68" s="54">
        <v>1.4249999999999998</v>
      </c>
      <c r="Q68" s="54">
        <v>0.28499999999999998</v>
      </c>
    </row>
    <row r="69" spans="2:17" x14ac:dyDescent="0.25">
      <c r="B69" s="16" t="s">
        <v>135</v>
      </c>
      <c r="C69" s="16" t="s">
        <v>30</v>
      </c>
      <c r="D69" s="17">
        <v>6.0000000000000012E-2</v>
      </c>
      <c r="E69" s="17">
        <v>0.09</v>
      </c>
      <c r="F69" s="54">
        <v>3.0000000000000006E-2</v>
      </c>
      <c r="G69" s="54">
        <v>3.0000000000000006E-2</v>
      </c>
      <c r="H69" s="54">
        <v>6.3E-2</v>
      </c>
      <c r="I69" s="54">
        <v>2.2499999999999999E-2</v>
      </c>
      <c r="J69" s="54">
        <v>4.4999999999999997E-3</v>
      </c>
      <c r="K69" s="17">
        <v>1.1400000000000001</v>
      </c>
      <c r="L69" s="17">
        <v>1.7099999999999997</v>
      </c>
      <c r="M69" s="54">
        <v>0.57000000000000006</v>
      </c>
      <c r="N69" s="54">
        <v>0.57000000000000006</v>
      </c>
      <c r="O69" s="54">
        <v>1.1969999999999998</v>
      </c>
      <c r="P69" s="54">
        <v>0.42749999999999994</v>
      </c>
      <c r="Q69" s="54">
        <v>8.5499999999999993E-2</v>
      </c>
    </row>
    <row r="70" spans="2:17" x14ac:dyDescent="0.25">
      <c r="B70" s="16" t="s">
        <v>136</v>
      </c>
      <c r="C70" s="16" t="s">
        <v>30</v>
      </c>
      <c r="D70" s="17">
        <v>4.0000000000000008E-2</v>
      </c>
      <c r="E70" s="17">
        <v>0.06</v>
      </c>
      <c r="F70" s="54">
        <v>2.0000000000000004E-2</v>
      </c>
      <c r="G70" s="54">
        <v>2.0000000000000004E-2</v>
      </c>
      <c r="H70" s="54">
        <v>4.1999999999999996E-2</v>
      </c>
      <c r="I70" s="54">
        <v>1.4999999999999999E-2</v>
      </c>
      <c r="J70" s="54">
        <v>3.0000000000000001E-3</v>
      </c>
      <c r="K70" s="17">
        <v>0.76</v>
      </c>
      <c r="L70" s="17">
        <v>1.1399999999999999</v>
      </c>
      <c r="M70" s="54">
        <v>0.38</v>
      </c>
      <c r="N70" s="54">
        <v>0.38</v>
      </c>
      <c r="O70" s="54">
        <v>0.79799999999999993</v>
      </c>
      <c r="P70" s="54">
        <v>0.28499999999999998</v>
      </c>
      <c r="Q70" s="54">
        <v>5.6999999999999995E-2</v>
      </c>
    </row>
    <row r="71" spans="2:17" x14ac:dyDescent="0.25">
      <c r="B71" s="16" t="s">
        <v>116</v>
      </c>
      <c r="C71" s="16" t="s">
        <v>30</v>
      </c>
      <c r="D71" s="17">
        <v>2.0000000000000004E-2</v>
      </c>
      <c r="E71" s="17">
        <v>0.03</v>
      </c>
      <c r="F71" s="54">
        <v>1.0000000000000002E-2</v>
      </c>
      <c r="G71" s="54">
        <v>1.0000000000000002E-2</v>
      </c>
      <c r="H71" s="54">
        <v>2.0999999999999998E-2</v>
      </c>
      <c r="I71" s="54">
        <v>7.4999999999999997E-3</v>
      </c>
      <c r="J71" s="54">
        <v>1.5E-3</v>
      </c>
      <c r="K71" s="17">
        <v>0.38</v>
      </c>
      <c r="L71" s="17">
        <v>0.56999999999999995</v>
      </c>
      <c r="M71" s="54">
        <v>0.19</v>
      </c>
      <c r="N71" s="54">
        <v>0.19</v>
      </c>
      <c r="O71" s="54">
        <v>0.39899999999999997</v>
      </c>
      <c r="P71" s="54">
        <v>0.14249999999999999</v>
      </c>
      <c r="Q71" s="54">
        <v>2.8499999999999998E-2</v>
      </c>
    </row>
    <row r="72" spans="2:17" x14ac:dyDescent="0.25">
      <c r="B72" s="16" t="s">
        <v>75</v>
      </c>
      <c r="C72" s="16" t="s">
        <v>30</v>
      </c>
      <c r="D72" s="17">
        <v>0.82000000000000017</v>
      </c>
      <c r="E72" s="17">
        <v>1.23</v>
      </c>
      <c r="F72" s="54">
        <v>0.41000000000000009</v>
      </c>
      <c r="G72" s="54">
        <v>0.41000000000000009</v>
      </c>
      <c r="H72" s="54">
        <v>0.86099999999999999</v>
      </c>
      <c r="I72" s="54">
        <v>0.3075</v>
      </c>
      <c r="J72" s="54">
        <v>6.1499999999999999E-2</v>
      </c>
      <c r="K72" s="17">
        <v>15.580000000000002</v>
      </c>
      <c r="L72" s="17">
        <v>23.369999999999997</v>
      </c>
      <c r="M72" s="54">
        <v>7.7900000000000009</v>
      </c>
      <c r="N72" s="54">
        <v>7.7900000000000009</v>
      </c>
      <c r="O72" s="54">
        <v>16.358999999999998</v>
      </c>
      <c r="P72" s="54">
        <v>5.8424999999999994</v>
      </c>
      <c r="Q72" s="54">
        <v>1.1684999999999999</v>
      </c>
    </row>
    <row r="73" spans="2:17" x14ac:dyDescent="0.25">
      <c r="B73" s="16" t="s">
        <v>21</v>
      </c>
      <c r="C73" s="16" t="s">
        <v>30</v>
      </c>
      <c r="D73" s="17">
        <v>6.0000000000000012E-2</v>
      </c>
      <c r="E73" s="17">
        <v>0.09</v>
      </c>
      <c r="F73" s="54">
        <v>3.0000000000000006E-2</v>
      </c>
      <c r="G73" s="54">
        <v>3.0000000000000006E-2</v>
      </c>
      <c r="H73" s="54">
        <v>6.3E-2</v>
      </c>
      <c r="I73" s="54">
        <v>2.2499999999999999E-2</v>
      </c>
      <c r="J73" s="54">
        <v>4.4999999999999997E-3</v>
      </c>
      <c r="K73" s="17">
        <v>1.1400000000000001</v>
      </c>
      <c r="L73" s="17">
        <v>1.7099999999999997</v>
      </c>
      <c r="M73" s="54">
        <v>0.57000000000000006</v>
      </c>
      <c r="N73" s="54">
        <v>0.57000000000000006</v>
      </c>
      <c r="O73" s="54">
        <v>1.1969999999999998</v>
      </c>
      <c r="P73" s="54">
        <v>0.42749999999999994</v>
      </c>
      <c r="Q73" s="54">
        <v>8.5499999999999993E-2</v>
      </c>
    </row>
    <row r="74" spans="2:17" x14ac:dyDescent="0.25">
      <c r="B74" s="16" t="s">
        <v>72</v>
      </c>
      <c r="C74" s="16" t="s">
        <v>30</v>
      </c>
      <c r="D74" s="17">
        <v>0.12000000000000002</v>
      </c>
      <c r="E74" s="17">
        <v>0.18</v>
      </c>
      <c r="F74" s="54">
        <v>6.0000000000000012E-2</v>
      </c>
      <c r="G74" s="54">
        <v>6.0000000000000012E-2</v>
      </c>
      <c r="H74" s="54">
        <v>0.126</v>
      </c>
      <c r="I74" s="54">
        <v>4.4999999999999998E-2</v>
      </c>
      <c r="J74" s="54">
        <v>8.9999999999999993E-3</v>
      </c>
      <c r="K74" s="17">
        <v>2.2800000000000002</v>
      </c>
      <c r="L74" s="17">
        <v>3.4199999999999995</v>
      </c>
      <c r="M74" s="54">
        <v>1.1400000000000001</v>
      </c>
      <c r="N74" s="54">
        <v>1.1400000000000001</v>
      </c>
      <c r="O74" s="54">
        <v>2.3939999999999997</v>
      </c>
      <c r="P74" s="54">
        <v>0.85499999999999987</v>
      </c>
      <c r="Q74" s="54">
        <v>0.17099999999999999</v>
      </c>
    </row>
    <row r="75" spans="2:17" x14ac:dyDescent="0.25">
      <c r="B75" s="16" t="s">
        <v>118</v>
      </c>
      <c r="C75" s="16" t="s">
        <v>30</v>
      </c>
      <c r="D75" s="17">
        <v>4.0000000000000008E-2</v>
      </c>
      <c r="E75" s="17">
        <v>0.06</v>
      </c>
      <c r="F75" s="54">
        <v>2.0000000000000004E-2</v>
      </c>
      <c r="G75" s="54">
        <v>2.0000000000000004E-2</v>
      </c>
      <c r="H75" s="54">
        <v>4.1999999999999996E-2</v>
      </c>
      <c r="I75" s="54">
        <v>1.4999999999999999E-2</v>
      </c>
      <c r="J75" s="54">
        <v>3.0000000000000001E-3</v>
      </c>
      <c r="K75" s="17">
        <v>0.76</v>
      </c>
      <c r="L75" s="17">
        <v>1.1399999999999999</v>
      </c>
      <c r="M75" s="54">
        <v>0.38</v>
      </c>
      <c r="N75" s="54">
        <v>0.38</v>
      </c>
      <c r="O75" s="54">
        <v>0.79799999999999993</v>
      </c>
      <c r="P75" s="54">
        <v>0.28499999999999998</v>
      </c>
      <c r="Q75" s="54">
        <v>5.6999999999999995E-2</v>
      </c>
    </row>
    <row r="76" spans="2:17" ht="15.75" thickBot="1" x14ac:dyDescent="0.3">
      <c r="D76" s="14"/>
      <c r="E76" s="14"/>
      <c r="F76" s="53"/>
      <c r="G76" s="53"/>
      <c r="H76" s="53"/>
      <c r="I76" s="53"/>
      <c r="J76" s="53"/>
      <c r="K76" s="14"/>
      <c r="L76" s="14"/>
      <c r="M76" s="53"/>
      <c r="N76" s="53"/>
      <c r="O76" s="53"/>
      <c r="P76" s="53"/>
      <c r="Q76" s="53"/>
    </row>
    <row r="77" spans="2:17" ht="15.75" thickBot="1" x14ac:dyDescent="0.3">
      <c r="D77" s="383" t="s">
        <v>266</v>
      </c>
      <c r="E77" s="384"/>
      <c r="F77" s="384"/>
      <c r="G77" s="384"/>
      <c r="H77" s="384"/>
      <c r="I77" s="384"/>
      <c r="J77" s="385"/>
      <c r="K77" s="386" t="s">
        <v>267</v>
      </c>
      <c r="L77" s="387"/>
      <c r="M77" s="387"/>
      <c r="N77" s="387"/>
      <c r="O77" s="387"/>
      <c r="P77" s="387"/>
      <c r="Q77" s="388"/>
    </row>
    <row r="78" spans="2:17" ht="30.75" thickBot="1" x14ac:dyDescent="0.3">
      <c r="D78" s="297" t="s">
        <v>189</v>
      </c>
      <c r="E78" s="298" t="s">
        <v>188</v>
      </c>
      <c r="F78" s="271" t="s">
        <v>167</v>
      </c>
      <c r="G78" s="271" t="s">
        <v>168</v>
      </c>
      <c r="H78" s="271" t="s">
        <v>169</v>
      </c>
      <c r="I78" s="271" t="s">
        <v>170</v>
      </c>
      <c r="J78" s="272" t="s">
        <v>171</v>
      </c>
      <c r="K78" s="297" t="s">
        <v>189</v>
      </c>
      <c r="L78" s="298" t="s">
        <v>188</v>
      </c>
      <c r="M78" s="298" t="s">
        <v>167</v>
      </c>
      <c r="N78" s="298" t="s">
        <v>168</v>
      </c>
      <c r="O78" s="298" t="s">
        <v>169</v>
      </c>
      <c r="P78" s="298" t="s">
        <v>170</v>
      </c>
      <c r="Q78" s="299" t="s">
        <v>171</v>
      </c>
    </row>
    <row r="79" spans="2:17" x14ac:dyDescent="0.25">
      <c r="C79" s="300" t="s">
        <v>176</v>
      </c>
      <c r="D79" s="303">
        <v>6.9999999999999982</v>
      </c>
      <c r="E79" s="304">
        <v>10.5</v>
      </c>
      <c r="F79" s="132">
        <v>3.4999999999999991</v>
      </c>
      <c r="G79" s="132">
        <v>3.4999999999999991</v>
      </c>
      <c r="H79" s="132">
        <v>7.3499999999999988</v>
      </c>
      <c r="I79" s="132">
        <v>2.6250000000000009</v>
      </c>
      <c r="J79" s="133">
        <v>0.52500000000000013</v>
      </c>
      <c r="K79" s="328">
        <v>132.99999999999997</v>
      </c>
      <c r="L79" s="132">
        <v>199.5</v>
      </c>
      <c r="M79" s="132">
        <v>66.499999999999986</v>
      </c>
      <c r="N79" s="132">
        <v>66.499999999999986</v>
      </c>
      <c r="O79" s="132">
        <v>139.65000000000003</v>
      </c>
      <c r="P79" s="132">
        <v>49.874999999999979</v>
      </c>
      <c r="Q79" s="133">
        <v>9.9749999999999996</v>
      </c>
    </row>
    <row r="80" spans="2:17" x14ac:dyDescent="0.25">
      <c r="C80" s="301" t="s">
        <v>177</v>
      </c>
      <c r="D80" s="306">
        <v>6.3000000000000016</v>
      </c>
      <c r="E80" s="17">
        <v>9.4499999999999993</v>
      </c>
      <c r="F80" s="54">
        <v>3.1500000000000008</v>
      </c>
      <c r="G80" s="54">
        <v>3.1500000000000008</v>
      </c>
      <c r="H80" s="54">
        <v>6.6149999999999993</v>
      </c>
      <c r="I80" s="54">
        <v>2.3625000000000003</v>
      </c>
      <c r="J80" s="134">
        <v>0.47249999999999998</v>
      </c>
      <c r="K80" s="329">
        <v>119.7</v>
      </c>
      <c r="L80" s="54">
        <v>179.54999999999995</v>
      </c>
      <c r="M80" s="54">
        <v>59.85</v>
      </c>
      <c r="N80" s="54">
        <v>59.85</v>
      </c>
      <c r="O80" s="54">
        <v>125.68499999999997</v>
      </c>
      <c r="P80" s="54">
        <v>44.887499999999996</v>
      </c>
      <c r="Q80" s="134">
        <v>8.9774999999999991</v>
      </c>
    </row>
    <row r="81" spans="3:17" x14ac:dyDescent="0.25">
      <c r="C81" s="301" t="s">
        <v>178</v>
      </c>
      <c r="D81" s="306">
        <v>8.36</v>
      </c>
      <c r="E81" s="17">
        <v>12.540000000000001</v>
      </c>
      <c r="F81" s="54">
        <v>4.18</v>
      </c>
      <c r="G81" s="54">
        <v>4.18</v>
      </c>
      <c r="H81" s="54">
        <v>8.7780000000000005</v>
      </c>
      <c r="I81" s="54">
        <v>3.1350000000000007</v>
      </c>
      <c r="J81" s="134">
        <v>0.627</v>
      </c>
      <c r="K81" s="329">
        <v>158.84</v>
      </c>
      <c r="L81" s="54">
        <v>238.26</v>
      </c>
      <c r="M81" s="54">
        <v>79.42</v>
      </c>
      <c r="N81" s="54">
        <v>79.42</v>
      </c>
      <c r="O81" s="54">
        <v>166.78199999999998</v>
      </c>
      <c r="P81" s="54">
        <v>59.564999999999991</v>
      </c>
      <c r="Q81" s="134">
        <v>11.913</v>
      </c>
    </row>
    <row r="82" spans="3:17" ht="15.75" thickBot="1" x14ac:dyDescent="0.3">
      <c r="C82" s="302" t="s">
        <v>179</v>
      </c>
      <c r="D82" s="308">
        <v>10.34</v>
      </c>
      <c r="E82" s="309">
        <v>15.509999999999998</v>
      </c>
      <c r="F82" s="135">
        <v>5.17</v>
      </c>
      <c r="G82" s="135">
        <v>5.17</v>
      </c>
      <c r="H82" s="135">
        <v>10.856999999999999</v>
      </c>
      <c r="I82" s="135">
        <v>3.8774999999999999</v>
      </c>
      <c r="J82" s="136">
        <v>0.77549999999999997</v>
      </c>
      <c r="K82" s="330">
        <v>196.45999999999998</v>
      </c>
      <c r="L82" s="135">
        <v>294.68999999999994</v>
      </c>
      <c r="M82" s="135">
        <v>98.22999999999999</v>
      </c>
      <c r="N82" s="135">
        <v>98.22999999999999</v>
      </c>
      <c r="O82" s="135">
        <v>206.28299999999996</v>
      </c>
      <c r="P82" s="135">
        <v>73.672499999999985</v>
      </c>
      <c r="Q82" s="136">
        <v>14.734499999999997</v>
      </c>
    </row>
    <row r="83" spans="3:17" x14ac:dyDescent="0.25">
      <c r="D83" s="14"/>
      <c r="E83" s="14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3:17" x14ac:dyDescent="0.25">
      <c r="D84" s="14"/>
      <c r="E84" s="14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3:17" x14ac:dyDescent="0.25">
      <c r="D85" s="14"/>
      <c r="E85" s="14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3:17" x14ac:dyDescent="0.25">
      <c r="Q86" s="14"/>
    </row>
  </sheetData>
  <mergeCells count="4">
    <mergeCell ref="D7:J7"/>
    <mergeCell ref="L7:Q7"/>
    <mergeCell ref="D77:J77"/>
    <mergeCell ref="K77:Q77"/>
  </mergeCells>
  <hyperlinks>
    <hyperlink ref="B5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Key</vt:lpstr>
      <vt:lpstr>1a - Chronic Homelessness</vt:lpstr>
      <vt:lpstr>1b -NonChronic Homelessness</vt:lpstr>
      <vt:lpstr>1c -Homeless Families</vt:lpstr>
      <vt:lpstr>1d - Doubled Up Hotels Motels</vt:lpstr>
      <vt:lpstr>1e - Prison Exits</vt:lpstr>
      <vt:lpstr>1f - SAMHSA &amp; Baker</vt:lpstr>
      <vt:lpstr>2a -Adults with IDD</vt:lpstr>
      <vt:lpstr>2b - Domestic Violence</vt:lpstr>
      <vt:lpstr>2c - Child Welfare Families</vt:lpstr>
      <vt:lpstr>2d - Child Welfare Youth</vt:lpstr>
      <vt:lpstr>2e - SSI SSDI VASH</vt:lpstr>
      <vt:lpstr>3a - Regional Need Totals</vt:lpstr>
      <vt:lpstr>4a - Annual Op Costs and Assist</vt:lpstr>
      <vt:lpstr>4b -Operating Cost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Schuster</dc:creator>
  <cp:lastModifiedBy>Robyn Andrews</cp:lastModifiedBy>
  <dcterms:created xsi:type="dcterms:W3CDTF">2021-10-01T14:53:49Z</dcterms:created>
  <dcterms:modified xsi:type="dcterms:W3CDTF">2021-12-20T18:28:13Z</dcterms:modified>
</cp:coreProperties>
</file>